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.luthfi.nawawi\Downloads\Laporan Bulanan Fleet Agustus 2026\Laporan Bulanan Fleet Agustus 2026\"/>
    </mc:Choice>
  </mc:AlternateContent>
  <xr:revisionPtr revIDLastSave="0" documentId="13_ncr:1_{58438674-154D-4C47-B4BB-00FE9EAA0F9D}" xr6:coauthVersionLast="47" xr6:coauthVersionMax="47" xr10:uidLastSave="{00000000-0000-0000-0000-000000000000}"/>
  <bookViews>
    <workbookView xWindow="1560" yWindow="1560" windowWidth="21600" windowHeight="11385" tabRatio="683" firstSheet="8" activeTab="15" xr2:uid="{A01A0847-1728-4D6E-96F6-C52F79FE2094}"/>
  </bookViews>
  <sheets>
    <sheet name="Resume" sheetId="13" state="hidden" r:id="rId1"/>
    <sheet name="231231" sheetId="14" state="hidden" r:id="rId2"/>
    <sheet name="Rekap Des" sheetId="16" state="hidden" r:id="rId3"/>
    <sheet name="Sum Jan" sheetId="17" state="hidden" r:id="rId4"/>
    <sheet name="Sheet1" sheetId="18" state="hidden" r:id="rId5"/>
    <sheet name="Summary Feb 24" sheetId="19" state="hidden" r:id="rId6"/>
    <sheet name="Juni 24 (2)" sheetId="21" state="hidden" r:id="rId7"/>
    <sheet name="Juni 24 edite" sheetId="22" state="hidden" r:id="rId8"/>
    <sheet name="Januari" sheetId="30" r:id="rId9"/>
    <sheet name="Februari" sheetId="31" r:id="rId10"/>
    <sheet name="Maret" sheetId="32" r:id="rId11"/>
    <sheet name="April" sheetId="34" r:id="rId12"/>
    <sheet name="Mei " sheetId="33" r:id="rId13"/>
    <sheet name="Juni" sheetId="38" r:id="rId14"/>
    <sheet name="Juli" sheetId="36" r:id="rId15"/>
    <sheet name="Agustus" sheetId="39" r:id="rId16"/>
    <sheet name="231130" sheetId="12" state="hidden" r:id="rId17"/>
    <sheet name="231128" sheetId="10" state="hidden" r:id="rId18"/>
    <sheet name="Resume 231128" sheetId="11" state="hidden" r:id="rId19"/>
    <sheet name="231027 (2)" sheetId="9" state="hidden" r:id="rId20"/>
    <sheet name="231027 Master" sheetId="8" state="hidden" r:id="rId21"/>
    <sheet name="230930 rev (2)" sheetId="7" state="hidden" r:id="rId22"/>
    <sheet name="230930 rev" sheetId="6" state="hidden" r:id="rId23"/>
    <sheet name="230929 Rev" sheetId="5" state="hidden" r:id="rId24"/>
    <sheet name="230929" sheetId="4" state="hidden" r:id="rId25"/>
    <sheet name="230928" sheetId="3" state="hidden" r:id="rId26"/>
    <sheet name="230923" sheetId="1" state="hidden" r:id="rId27"/>
    <sheet name="Sum" sheetId="2" state="hidden" r:id="rId28"/>
  </sheets>
  <definedNames>
    <definedName name="_xlnm.Print_Area" localSheetId="17">'231128'!$A$1:$L$128</definedName>
    <definedName name="_xlnm.Print_Area" localSheetId="16">'231130'!$A$1:$Q$129</definedName>
    <definedName name="_xlnm.Print_Area" localSheetId="1">'231231'!$A$1:$L$129</definedName>
    <definedName name="_xlnm.Print_Area" localSheetId="15">Agustus!$B$1:$U$136</definedName>
    <definedName name="_xlnm.Print_Area" localSheetId="11">April!$B$1:$U$136</definedName>
    <definedName name="_xlnm.Print_Area" localSheetId="9">Februari!$B$1:$U$136</definedName>
    <definedName name="_xlnm.Print_Area" localSheetId="8">Januari!$B$1:$U$136</definedName>
    <definedName name="_xlnm.Print_Area" localSheetId="14">Juli!$B$1:$U$136</definedName>
    <definedName name="_xlnm.Print_Area" localSheetId="13">Juni!$B$1:$U$136</definedName>
    <definedName name="_xlnm.Print_Area" localSheetId="6">'Juni 24 (2)'!$A$1:$R$131</definedName>
    <definedName name="_xlnm.Print_Area" localSheetId="7">'Juni 24 edite'!$A$1:$R$136</definedName>
    <definedName name="_xlnm.Print_Area" localSheetId="10">Maret!$B$1:$U$136</definedName>
    <definedName name="_xlnm.Print_Area" localSheetId="12">'Mei '!$B$1:$U$136</definedName>
    <definedName name="_xlnm.Print_Area" localSheetId="2">'Rekap Des'!$A$1:$R$14</definedName>
    <definedName name="_xlnm.Print_Area" localSheetId="0">Resume!$A$1:$L$14</definedName>
    <definedName name="_xlnm.Print_Area" localSheetId="3">'Sum Jan'!$A$1:$R$14</definedName>
    <definedName name="_xlnm.Print_Area" localSheetId="5">'Summary Feb 24'!$A$1:$R$14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3" i="39" l="1"/>
  <c r="Q53" i="39"/>
  <c r="P53" i="39"/>
  <c r="D53" i="39"/>
  <c r="H53" i="39" l="1"/>
  <c r="AU53" i="39"/>
  <c r="D54" i="39"/>
  <c r="L53" i="39"/>
  <c r="J54" i="39"/>
  <c r="D56" i="39"/>
  <c r="E57" i="39"/>
  <c r="H57" i="39" s="1"/>
  <c r="I57" i="39" s="1"/>
  <c r="E58" i="39"/>
  <c r="T135" i="39"/>
  <c r="S135" i="39"/>
  <c r="R135" i="39"/>
  <c r="Q135" i="39"/>
  <c r="P135" i="39"/>
  <c r="O135" i="39"/>
  <c r="N135" i="39"/>
  <c r="L135" i="39"/>
  <c r="M135" i="39" s="1"/>
  <c r="J135" i="39"/>
  <c r="K135" i="39" s="1"/>
  <c r="E135" i="39"/>
  <c r="W135" i="39" s="1"/>
  <c r="D135" i="39"/>
  <c r="Z134" i="39"/>
  <c r="W134" i="39"/>
  <c r="T134" i="39"/>
  <c r="R134" i="39"/>
  <c r="O134" i="39"/>
  <c r="M134" i="39"/>
  <c r="K134" i="39"/>
  <c r="Z133" i="39"/>
  <c r="W133" i="39"/>
  <c r="T133" i="39"/>
  <c r="R133" i="39"/>
  <c r="O133" i="39"/>
  <c r="M133" i="39"/>
  <c r="K133" i="39"/>
  <c r="F133" i="39"/>
  <c r="AU133" i="39" s="1"/>
  <c r="AU132" i="39"/>
  <c r="Z132" i="39"/>
  <c r="W132" i="39"/>
  <c r="T132" i="39"/>
  <c r="O132" i="39"/>
  <c r="M132" i="39"/>
  <c r="K132" i="39"/>
  <c r="Z131" i="39"/>
  <c r="W131" i="39"/>
  <c r="T131" i="39"/>
  <c r="R131" i="39"/>
  <c r="O131" i="39"/>
  <c r="M131" i="39"/>
  <c r="K131" i="39"/>
  <c r="F131" i="39"/>
  <c r="AU131" i="39" s="1"/>
  <c r="AU130" i="39"/>
  <c r="Z130" i="39"/>
  <c r="W130" i="39"/>
  <c r="T130" i="39"/>
  <c r="O130" i="39"/>
  <c r="M130" i="39"/>
  <c r="K130" i="39"/>
  <c r="Z129" i="39"/>
  <c r="W129" i="39"/>
  <c r="T129" i="39"/>
  <c r="R129" i="39"/>
  <c r="O129" i="39"/>
  <c r="M129" i="39"/>
  <c r="K129" i="39"/>
  <c r="F129" i="39"/>
  <c r="AU129" i="39" s="1"/>
  <c r="Z128" i="39"/>
  <c r="W128" i="39"/>
  <c r="T128" i="39"/>
  <c r="O128" i="39"/>
  <c r="M128" i="39"/>
  <c r="K128" i="39"/>
  <c r="F128" i="39"/>
  <c r="AU128" i="39" s="1"/>
  <c r="Z127" i="39"/>
  <c r="W127" i="39"/>
  <c r="T127" i="39"/>
  <c r="O127" i="39"/>
  <c r="M127" i="39"/>
  <c r="K127" i="39"/>
  <c r="F127" i="39"/>
  <c r="AU127" i="39" s="1"/>
  <c r="AU126" i="39"/>
  <c r="Z126" i="39"/>
  <c r="W126" i="39"/>
  <c r="T126" i="39"/>
  <c r="O126" i="39"/>
  <c r="M126" i="39"/>
  <c r="K126" i="39"/>
  <c r="Z125" i="39"/>
  <c r="W125" i="39"/>
  <c r="T125" i="39"/>
  <c r="O125" i="39"/>
  <c r="M125" i="39"/>
  <c r="K125" i="39"/>
  <c r="F125" i="39"/>
  <c r="AU125" i="39" s="1"/>
  <c r="AU124" i="39"/>
  <c r="Z124" i="39"/>
  <c r="W124" i="39"/>
  <c r="T124" i="39"/>
  <c r="R124" i="39"/>
  <c r="O124" i="39"/>
  <c r="M124" i="39"/>
  <c r="K124" i="39"/>
  <c r="I124" i="39"/>
  <c r="Z123" i="39"/>
  <c r="W123" i="39"/>
  <c r="T123" i="39"/>
  <c r="O123" i="39"/>
  <c r="M123" i="39"/>
  <c r="K123" i="39"/>
  <c r="F123" i="39"/>
  <c r="AU123" i="39" s="1"/>
  <c r="Z122" i="39"/>
  <c r="W122" i="39"/>
  <c r="T122" i="39"/>
  <c r="R122" i="39"/>
  <c r="O122" i="39"/>
  <c r="M122" i="39"/>
  <c r="K122" i="39"/>
  <c r="F122" i="39"/>
  <c r="AU122" i="39" s="1"/>
  <c r="AU121" i="39"/>
  <c r="Z121" i="39"/>
  <c r="W121" i="39"/>
  <c r="T121" i="39"/>
  <c r="O121" i="39"/>
  <c r="M121" i="39"/>
  <c r="K121" i="39"/>
  <c r="F121" i="39"/>
  <c r="AU120" i="39"/>
  <c r="Z120" i="39"/>
  <c r="W120" i="39"/>
  <c r="T120" i="39"/>
  <c r="O120" i="39"/>
  <c r="M120" i="39"/>
  <c r="K120" i="39"/>
  <c r="I120" i="39"/>
  <c r="AU119" i="39"/>
  <c r="Z119" i="39"/>
  <c r="W119" i="39"/>
  <c r="T119" i="39"/>
  <c r="R119" i="39"/>
  <c r="O119" i="39"/>
  <c r="M119" i="39"/>
  <c r="K119" i="39"/>
  <c r="I119" i="39"/>
  <c r="F119" i="39"/>
  <c r="T118" i="39"/>
  <c r="R118" i="39"/>
  <c r="O118" i="39"/>
  <c r="M118" i="39"/>
  <c r="K118" i="39"/>
  <c r="E118" i="39"/>
  <c r="Z118" i="39" s="1"/>
  <c r="AU117" i="39"/>
  <c r="Z117" i="39"/>
  <c r="W117" i="39"/>
  <c r="T117" i="39"/>
  <c r="R117" i="39"/>
  <c r="O117" i="39"/>
  <c r="M117" i="39"/>
  <c r="K117" i="39"/>
  <c r="I117" i="39"/>
  <c r="AU116" i="39"/>
  <c r="Z116" i="39"/>
  <c r="W116" i="39"/>
  <c r="T116" i="39"/>
  <c r="R116" i="39"/>
  <c r="O116" i="39"/>
  <c r="M116" i="39"/>
  <c r="K116" i="39"/>
  <c r="I116" i="39"/>
  <c r="T115" i="39"/>
  <c r="O115" i="39"/>
  <c r="M115" i="39"/>
  <c r="K115" i="39"/>
  <c r="E115" i="39"/>
  <c r="F115" i="39" s="1"/>
  <c r="Z114" i="39"/>
  <c r="W114" i="39"/>
  <c r="T114" i="39"/>
  <c r="R114" i="39"/>
  <c r="O114" i="39"/>
  <c r="M114" i="39"/>
  <c r="K114" i="39"/>
  <c r="F114" i="39"/>
  <c r="AU114" i="39" s="1"/>
  <c r="S112" i="39"/>
  <c r="T112" i="39" s="1"/>
  <c r="Q112" i="39"/>
  <c r="P112" i="39"/>
  <c r="R112" i="39" s="1"/>
  <c r="N112" i="39"/>
  <c r="O112" i="39" s="1"/>
  <c r="L112" i="39"/>
  <c r="M112" i="39" s="1"/>
  <c r="K112" i="39"/>
  <c r="J112" i="39"/>
  <c r="D112" i="39"/>
  <c r="W111" i="39"/>
  <c r="T111" i="39"/>
  <c r="R111" i="39"/>
  <c r="O111" i="39"/>
  <c r="M111" i="39"/>
  <c r="K111" i="39"/>
  <c r="E111" i="39"/>
  <c r="F111" i="39" s="1"/>
  <c r="AU111" i="39" s="1"/>
  <c r="AU110" i="39"/>
  <c r="Z110" i="39"/>
  <c r="W110" i="39"/>
  <c r="T110" i="39"/>
  <c r="R110" i="39"/>
  <c r="O110" i="39"/>
  <c r="M110" i="39"/>
  <c r="K110" i="39"/>
  <c r="I110" i="39"/>
  <c r="W109" i="39"/>
  <c r="T109" i="39"/>
  <c r="O109" i="39"/>
  <c r="M109" i="39"/>
  <c r="K109" i="39"/>
  <c r="I109" i="39"/>
  <c r="F109" i="39"/>
  <c r="AU109" i="39" s="1"/>
  <c r="E109" i="39"/>
  <c r="Z109" i="39" s="1"/>
  <c r="AU108" i="39"/>
  <c r="Z108" i="39"/>
  <c r="W108" i="39"/>
  <c r="T108" i="39"/>
  <c r="R108" i="39"/>
  <c r="O108" i="39"/>
  <c r="M108" i="39"/>
  <c r="K108" i="39"/>
  <c r="I108" i="39"/>
  <c r="Z107" i="39"/>
  <c r="W107" i="39"/>
  <c r="T107" i="39"/>
  <c r="O107" i="39"/>
  <c r="M107" i="39"/>
  <c r="K107" i="39"/>
  <c r="F107" i="39"/>
  <c r="AU107" i="39" s="1"/>
  <c r="Z106" i="39"/>
  <c r="T106" i="39"/>
  <c r="R106" i="39"/>
  <c r="O106" i="39"/>
  <c r="M106" i="39"/>
  <c r="K106" i="39"/>
  <c r="F106" i="39"/>
  <c r="AU106" i="39" s="1"/>
  <c r="E106" i="39"/>
  <c r="W106" i="39" s="1"/>
  <c r="AU105" i="39"/>
  <c r="Z105" i="39"/>
  <c r="W105" i="39"/>
  <c r="T105" i="39"/>
  <c r="R105" i="39"/>
  <c r="O105" i="39"/>
  <c r="M105" i="39"/>
  <c r="K105" i="39"/>
  <c r="I105" i="39"/>
  <c r="AU104" i="39"/>
  <c r="Z104" i="39"/>
  <c r="W104" i="39"/>
  <c r="T104" i="39"/>
  <c r="O104" i="39"/>
  <c r="M104" i="39"/>
  <c r="K104" i="39"/>
  <c r="Z103" i="39"/>
  <c r="T103" i="39"/>
  <c r="O103" i="39"/>
  <c r="M103" i="39"/>
  <c r="K103" i="39"/>
  <c r="E103" i="39"/>
  <c r="E112" i="39" s="1"/>
  <c r="W112" i="39" s="1"/>
  <c r="AU102" i="39"/>
  <c r="Z102" i="39"/>
  <c r="W102" i="39"/>
  <c r="T102" i="39"/>
  <c r="R102" i="39"/>
  <c r="O102" i="39"/>
  <c r="M102" i="39"/>
  <c r="K102" i="39"/>
  <c r="I102" i="39"/>
  <c r="F102" i="39"/>
  <c r="AU101" i="39"/>
  <c r="Z101" i="39"/>
  <c r="W101" i="39"/>
  <c r="T101" i="39"/>
  <c r="R101" i="39"/>
  <c r="O101" i="39"/>
  <c r="M101" i="39"/>
  <c r="K101" i="39"/>
  <c r="I101" i="39"/>
  <c r="AU100" i="39"/>
  <c r="Z100" i="39"/>
  <c r="W100" i="39"/>
  <c r="T100" i="39"/>
  <c r="R100" i="39"/>
  <c r="O100" i="39"/>
  <c r="M100" i="39"/>
  <c r="K100" i="39"/>
  <c r="I100" i="39"/>
  <c r="F100" i="39"/>
  <c r="Z99" i="39"/>
  <c r="W99" i="39"/>
  <c r="T99" i="39"/>
  <c r="R99" i="39"/>
  <c r="O99" i="39"/>
  <c r="M99" i="39"/>
  <c r="K99" i="39"/>
  <c r="F99" i="39"/>
  <c r="AU99" i="39" s="1"/>
  <c r="Z98" i="39"/>
  <c r="W98" i="39"/>
  <c r="T98" i="39"/>
  <c r="R98" i="39"/>
  <c r="O98" i="39"/>
  <c r="M98" i="39"/>
  <c r="K98" i="39"/>
  <c r="F98" i="39"/>
  <c r="AU98" i="39" s="1"/>
  <c r="Z97" i="39"/>
  <c r="W97" i="39"/>
  <c r="T97" i="39"/>
  <c r="R97" i="39"/>
  <c r="O97" i="39"/>
  <c r="M97" i="39"/>
  <c r="K97" i="39"/>
  <c r="F97" i="39"/>
  <c r="AU97" i="39" s="1"/>
  <c r="AU96" i="39"/>
  <c r="Z96" i="39"/>
  <c r="W96" i="39"/>
  <c r="T96" i="39"/>
  <c r="R96" i="39"/>
  <c r="O96" i="39"/>
  <c r="M96" i="39"/>
  <c r="K96" i="39"/>
  <c r="I96" i="39"/>
  <c r="F96" i="39"/>
  <c r="AU95" i="39"/>
  <c r="Z95" i="39"/>
  <c r="W95" i="39"/>
  <c r="T95" i="39"/>
  <c r="R95" i="39"/>
  <c r="O95" i="39"/>
  <c r="M95" i="39"/>
  <c r="K95" i="39"/>
  <c r="I95" i="39"/>
  <c r="W93" i="39"/>
  <c r="T93" i="39"/>
  <c r="S93" i="39"/>
  <c r="Q93" i="39"/>
  <c r="R93" i="39" s="1"/>
  <c r="P93" i="39"/>
  <c r="N93" i="39"/>
  <c r="O93" i="39" s="1"/>
  <c r="L93" i="39"/>
  <c r="M93" i="39" s="1"/>
  <c r="J93" i="39"/>
  <c r="K93" i="39" s="1"/>
  <c r="I93" i="39"/>
  <c r="F93" i="39"/>
  <c r="E93" i="39"/>
  <c r="D93" i="39"/>
  <c r="AU92" i="39"/>
  <c r="Z92" i="39"/>
  <c r="W92" i="39"/>
  <c r="T92" i="39"/>
  <c r="R92" i="39"/>
  <c r="O92" i="39"/>
  <c r="M92" i="39"/>
  <c r="K92" i="39"/>
  <c r="AU91" i="39"/>
  <c r="Z91" i="39"/>
  <c r="W91" i="39"/>
  <c r="T91" i="39"/>
  <c r="R91" i="39"/>
  <c r="O91" i="39"/>
  <c r="M91" i="39"/>
  <c r="K91" i="39"/>
  <c r="I91" i="39"/>
  <c r="AU90" i="39"/>
  <c r="Z90" i="39"/>
  <c r="W90" i="39"/>
  <c r="T90" i="39"/>
  <c r="R90" i="39"/>
  <c r="O90" i="39"/>
  <c r="M90" i="39"/>
  <c r="K90" i="39"/>
  <c r="I90" i="39"/>
  <c r="AU89" i="39"/>
  <c r="Z89" i="39"/>
  <c r="W89" i="39"/>
  <c r="T89" i="39"/>
  <c r="R89" i="39"/>
  <c r="O89" i="39"/>
  <c r="M89" i="39"/>
  <c r="K89" i="39"/>
  <c r="I89" i="39"/>
  <c r="AU88" i="39"/>
  <c r="Z88" i="39"/>
  <c r="W88" i="39"/>
  <c r="T88" i="39"/>
  <c r="R88" i="39"/>
  <c r="O88" i="39"/>
  <c r="M88" i="39"/>
  <c r="K88" i="39"/>
  <c r="AU87" i="39"/>
  <c r="Z87" i="39"/>
  <c r="W87" i="39"/>
  <c r="T87" i="39"/>
  <c r="R87" i="39"/>
  <c r="O87" i="39"/>
  <c r="M87" i="39"/>
  <c r="K87" i="39"/>
  <c r="I87" i="39"/>
  <c r="AU86" i="39"/>
  <c r="Z86" i="39"/>
  <c r="W86" i="39"/>
  <c r="T86" i="39"/>
  <c r="R86" i="39"/>
  <c r="O86" i="39"/>
  <c r="M86" i="39"/>
  <c r="K86" i="39"/>
  <c r="AU85" i="39"/>
  <c r="Z85" i="39"/>
  <c r="W85" i="39"/>
  <c r="T85" i="39"/>
  <c r="R85" i="39"/>
  <c r="O85" i="39"/>
  <c r="M85" i="39"/>
  <c r="K85" i="39"/>
  <c r="I85" i="39"/>
  <c r="AU84" i="39"/>
  <c r="Z84" i="39"/>
  <c r="W84" i="39"/>
  <c r="T84" i="39"/>
  <c r="R84" i="39"/>
  <c r="O84" i="39"/>
  <c r="M84" i="39"/>
  <c r="K84" i="39"/>
  <c r="AU83" i="39"/>
  <c r="Z83" i="39"/>
  <c r="W83" i="39"/>
  <c r="T83" i="39"/>
  <c r="R83" i="39"/>
  <c r="O83" i="39"/>
  <c r="M83" i="39"/>
  <c r="K83" i="39"/>
  <c r="AU82" i="39"/>
  <c r="Z82" i="39"/>
  <c r="W82" i="39"/>
  <c r="T82" i="39"/>
  <c r="R82" i="39"/>
  <c r="O82" i="39"/>
  <c r="M82" i="39"/>
  <c r="K82" i="39"/>
  <c r="I82" i="39"/>
  <c r="AU81" i="39"/>
  <c r="Z81" i="39"/>
  <c r="W81" i="39"/>
  <c r="T81" i="39"/>
  <c r="R81" i="39"/>
  <c r="O81" i="39"/>
  <c r="M81" i="39"/>
  <c r="K81" i="39"/>
  <c r="I81" i="39"/>
  <c r="S79" i="39"/>
  <c r="T79" i="39" s="1"/>
  <c r="Q79" i="39"/>
  <c r="R79" i="39" s="1"/>
  <c r="P79" i="39"/>
  <c r="N79" i="39"/>
  <c r="O79" i="39" s="1"/>
  <c r="M79" i="39"/>
  <c r="L79" i="39"/>
  <c r="K79" i="39"/>
  <c r="J79" i="39"/>
  <c r="D79" i="39"/>
  <c r="W78" i="39"/>
  <c r="T78" i="39"/>
  <c r="O78" i="39"/>
  <c r="M78" i="39"/>
  <c r="K78" i="39"/>
  <c r="E78" i="39"/>
  <c r="F78" i="39" s="1"/>
  <c r="AU78" i="39" s="1"/>
  <c r="AU77" i="39"/>
  <c r="Z77" i="39"/>
  <c r="W77" i="39"/>
  <c r="T77" i="39"/>
  <c r="O77" i="39"/>
  <c r="M77" i="39"/>
  <c r="K77" i="39"/>
  <c r="Z76" i="39"/>
  <c r="W76" i="39"/>
  <c r="T76" i="39"/>
  <c r="R76" i="39"/>
  <c r="O76" i="39"/>
  <c r="M76" i="39"/>
  <c r="K76" i="39"/>
  <c r="F76" i="39"/>
  <c r="AU76" i="39" s="1"/>
  <c r="AU75" i="39"/>
  <c r="Z75" i="39"/>
  <c r="W75" i="39"/>
  <c r="T75" i="39"/>
  <c r="O75" i="39"/>
  <c r="M75" i="39"/>
  <c r="K75" i="39"/>
  <c r="AU74" i="39"/>
  <c r="Z74" i="39"/>
  <c r="W74" i="39"/>
  <c r="T74" i="39"/>
  <c r="O74" i="39"/>
  <c r="M74" i="39"/>
  <c r="K74" i="39"/>
  <c r="F74" i="39"/>
  <c r="T73" i="39"/>
  <c r="R73" i="39"/>
  <c r="O73" i="39"/>
  <c r="M73" i="39"/>
  <c r="K73" i="39"/>
  <c r="E73" i="39"/>
  <c r="Z73" i="39" s="1"/>
  <c r="Z72" i="39"/>
  <c r="W72" i="39"/>
  <c r="T72" i="39"/>
  <c r="O72" i="39"/>
  <c r="M72" i="39"/>
  <c r="K72" i="39"/>
  <c r="F72" i="39"/>
  <c r="AU72" i="39" s="1"/>
  <c r="AU71" i="39"/>
  <c r="Z71" i="39"/>
  <c r="W71" i="39"/>
  <c r="T71" i="39"/>
  <c r="O71" i="39"/>
  <c r="M71" i="39"/>
  <c r="K71" i="39"/>
  <c r="AU70" i="39"/>
  <c r="Z70" i="39"/>
  <c r="W70" i="39"/>
  <c r="T70" i="39"/>
  <c r="O70" i="39"/>
  <c r="M70" i="39"/>
  <c r="K70" i="39"/>
  <c r="F70" i="39"/>
  <c r="W69" i="39"/>
  <c r="T69" i="39"/>
  <c r="R69" i="39"/>
  <c r="O69" i="39"/>
  <c r="M69" i="39"/>
  <c r="K69" i="39"/>
  <c r="F69" i="39"/>
  <c r="AU69" i="39" s="1"/>
  <c r="E69" i="39"/>
  <c r="Z69" i="39" s="1"/>
  <c r="AU68" i="39"/>
  <c r="Z68" i="39"/>
  <c r="W68" i="39"/>
  <c r="T68" i="39"/>
  <c r="O68" i="39"/>
  <c r="M68" i="39"/>
  <c r="K68" i="39"/>
  <c r="AU67" i="39"/>
  <c r="Z67" i="39"/>
  <c r="W67" i="39"/>
  <c r="T67" i="39"/>
  <c r="O67" i="39"/>
  <c r="M67" i="39"/>
  <c r="K67" i="39"/>
  <c r="AU66" i="39"/>
  <c r="Z66" i="39"/>
  <c r="W66" i="39"/>
  <c r="T66" i="39"/>
  <c r="R66" i="39"/>
  <c r="O66" i="39"/>
  <c r="M66" i="39"/>
  <c r="K66" i="39"/>
  <c r="I66" i="39"/>
  <c r="F66" i="39"/>
  <c r="AU65" i="39"/>
  <c r="Z65" i="39"/>
  <c r="W65" i="39"/>
  <c r="T65" i="39"/>
  <c r="R65" i="39"/>
  <c r="O65" i="39"/>
  <c r="M65" i="39"/>
  <c r="K65" i="39"/>
  <c r="I65" i="39"/>
  <c r="AU64" i="39"/>
  <c r="Z64" i="39"/>
  <c r="W64" i="39"/>
  <c r="T64" i="39"/>
  <c r="O64" i="39"/>
  <c r="M64" i="39"/>
  <c r="K64" i="39"/>
  <c r="F64" i="39"/>
  <c r="AU63" i="39"/>
  <c r="Z63" i="39"/>
  <c r="W63" i="39"/>
  <c r="T63" i="39"/>
  <c r="R63" i="39"/>
  <c r="O63" i="39"/>
  <c r="M63" i="39"/>
  <c r="K63" i="39"/>
  <c r="F63" i="39"/>
  <c r="Z62" i="39"/>
  <c r="W62" i="39"/>
  <c r="T62" i="39"/>
  <c r="R62" i="39"/>
  <c r="O62" i="39"/>
  <c r="M62" i="39"/>
  <c r="K62" i="39"/>
  <c r="F62" i="39"/>
  <c r="AU62" i="39" s="1"/>
  <c r="Z61" i="39"/>
  <c r="W61" i="39"/>
  <c r="T61" i="39"/>
  <c r="R61" i="39"/>
  <c r="O61" i="39"/>
  <c r="M61" i="39"/>
  <c r="K61" i="39"/>
  <c r="F61" i="39"/>
  <c r="AU61" i="39" s="1"/>
  <c r="W58" i="39"/>
  <c r="J58" i="39"/>
  <c r="L58" i="39" s="1"/>
  <c r="H58" i="39"/>
  <c r="I58" i="39" s="1"/>
  <c r="S58" i="39"/>
  <c r="T58" i="39" s="1"/>
  <c r="S57" i="39"/>
  <c r="T57" i="39" s="1"/>
  <c r="K57" i="39"/>
  <c r="J57" i="39"/>
  <c r="L57" i="39" s="1"/>
  <c r="D57" i="39"/>
  <c r="J56" i="39"/>
  <c r="L56" i="39" s="1"/>
  <c r="H56" i="39"/>
  <c r="I56" i="39" s="1"/>
  <c r="F56" i="39"/>
  <c r="G56" i="39" s="1"/>
  <c r="S55" i="39"/>
  <c r="T55" i="39" s="1"/>
  <c r="P55" i="39"/>
  <c r="Q55" i="39" s="1"/>
  <c r="J55" i="39"/>
  <c r="K55" i="39" s="1"/>
  <c r="H55" i="39"/>
  <c r="I55" i="39" s="1"/>
  <c r="F55" i="39"/>
  <c r="Z53" i="39"/>
  <c r="W53" i="39"/>
  <c r="R53" i="39"/>
  <c r="I53" i="39"/>
  <c r="G53" i="39"/>
  <c r="S51" i="39"/>
  <c r="T51" i="39" s="1"/>
  <c r="Q51" i="39"/>
  <c r="P51" i="39"/>
  <c r="R51" i="39" s="1"/>
  <c r="N51" i="39"/>
  <c r="O51" i="39" s="1"/>
  <c r="M51" i="39"/>
  <c r="L51" i="39"/>
  <c r="J51" i="39"/>
  <c r="K51" i="39" s="1"/>
  <c r="E51" i="39"/>
  <c r="D51" i="39"/>
  <c r="AU50" i="39"/>
  <c r="Z50" i="39"/>
  <c r="W50" i="39"/>
  <c r="T50" i="39"/>
  <c r="R50" i="39"/>
  <c r="O50" i="39"/>
  <c r="M50" i="39"/>
  <c r="K50" i="39"/>
  <c r="I50" i="39"/>
  <c r="F50" i="39"/>
  <c r="Z49" i="39"/>
  <c r="W49" i="39"/>
  <c r="T49" i="39"/>
  <c r="R49" i="39"/>
  <c r="O49" i="39"/>
  <c r="M49" i="39"/>
  <c r="K49" i="39"/>
  <c r="F49" i="39"/>
  <c r="AU49" i="39" s="1"/>
  <c r="Z48" i="39"/>
  <c r="W48" i="39"/>
  <c r="T48" i="39"/>
  <c r="R48" i="39"/>
  <c r="O48" i="39"/>
  <c r="M48" i="39"/>
  <c r="K48" i="39"/>
  <c r="F48" i="39"/>
  <c r="AU48" i="39" s="1"/>
  <c r="Z47" i="39"/>
  <c r="W47" i="39"/>
  <c r="T47" i="39"/>
  <c r="R47" i="39"/>
  <c r="O47" i="39"/>
  <c r="M47" i="39"/>
  <c r="K47" i="39"/>
  <c r="F47" i="39"/>
  <c r="AU47" i="39" s="1"/>
  <c r="AU46" i="39"/>
  <c r="Z46" i="39"/>
  <c r="W46" i="39"/>
  <c r="T46" i="39"/>
  <c r="R46" i="39"/>
  <c r="O46" i="39"/>
  <c r="M46" i="39"/>
  <c r="K46" i="39"/>
  <c r="I46" i="39"/>
  <c r="F46" i="39"/>
  <c r="Z45" i="39"/>
  <c r="W45" i="39"/>
  <c r="T45" i="39"/>
  <c r="R45" i="39"/>
  <c r="O45" i="39"/>
  <c r="M45" i="39"/>
  <c r="K45" i="39"/>
  <c r="F45" i="39"/>
  <c r="AU45" i="39" s="1"/>
  <c r="Z44" i="39"/>
  <c r="W44" i="39"/>
  <c r="T44" i="39"/>
  <c r="R44" i="39"/>
  <c r="O44" i="39"/>
  <c r="M44" i="39"/>
  <c r="K44" i="39"/>
  <c r="F44" i="39"/>
  <c r="AU44" i="39" s="1"/>
  <c r="S42" i="39"/>
  <c r="T42" i="39" s="1"/>
  <c r="Q42" i="39"/>
  <c r="R42" i="39" s="1"/>
  <c r="P42" i="39"/>
  <c r="N42" i="39"/>
  <c r="O42" i="39" s="1"/>
  <c r="L42" i="39"/>
  <c r="M42" i="39" s="1"/>
  <c r="K42" i="39"/>
  <c r="J42" i="39"/>
  <c r="E42" i="39"/>
  <c r="W42" i="39" s="1"/>
  <c r="D42" i="39"/>
  <c r="AU41" i="39"/>
  <c r="Z41" i="39"/>
  <c r="W41" i="39"/>
  <c r="T41" i="39"/>
  <c r="R41" i="39"/>
  <c r="O41" i="39"/>
  <c r="M41" i="39"/>
  <c r="K41" i="39"/>
  <c r="I41" i="39"/>
  <c r="Z40" i="39"/>
  <c r="W40" i="39"/>
  <c r="T40" i="39"/>
  <c r="R40" i="39"/>
  <c r="O40" i="39"/>
  <c r="M40" i="39"/>
  <c r="K40" i="39"/>
  <c r="F40" i="39"/>
  <c r="AU40" i="39" s="1"/>
  <c r="Z39" i="39"/>
  <c r="W39" i="39"/>
  <c r="T39" i="39"/>
  <c r="R39" i="39"/>
  <c r="O39" i="39"/>
  <c r="M39" i="39"/>
  <c r="K39" i="39"/>
  <c r="F39" i="39"/>
  <c r="AU39" i="39" s="1"/>
  <c r="Z38" i="39"/>
  <c r="W38" i="39"/>
  <c r="T38" i="39"/>
  <c r="R38" i="39"/>
  <c r="O38" i="39"/>
  <c r="M38" i="39"/>
  <c r="K38" i="39"/>
  <c r="F38" i="39"/>
  <c r="AU38" i="39" s="1"/>
  <c r="Z37" i="39"/>
  <c r="W37" i="39"/>
  <c r="T37" i="39"/>
  <c r="R37" i="39"/>
  <c r="O37" i="39"/>
  <c r="M37" i="39"/>
  <c r="K37" i="39"/>
  <c r="F37" i="39"/>
  <c r="AU37" i="39" s="1"/>
  <c r="AU36" i="39"/>
  <c r="Z36" i="39"/>
  <c r="W36" i="39"/>
  <c r="T36" i="39"/>
  <c r="R36" i="39"/>
  <c r="O36" i="39"/>
  <c r="M36" i="39"/>
  <c r="K36" i="39"/>
  <c r="I36" i="39"/>
  <c r="Z35" i="39"/>
  <c r="T35" i="39"/>
  <c r="R35" i="39"/>
  <c r="O35" i="39"/>
  <c r="M35" i="39"/>
  <c r="K35" i="39"/>
  <c r="F35" i="39"/>
  <c r="AU35" i="39" s="1"/>
  <c r="E35" i="39"/>
  <c r="W35" i="39" s="1"/>
  <c r="AU34" i="39"/>
  <c r="Z34" i="39"/>
  <c r="W34" i="39"/>
  <c r="T34" i="39"/>
  <c r="R34" i="39"/>
  <c r="O34" i="39"/>
  <c r="M34" i="39"/>
  <c r="K34" i="39"/>
  <c r="I34" i="39"/>
  <c r="AU33" i="39"/>
  <c r="Z33" i="39"/>
  <c r="W33" i="39"/>
  <c r="T33" i="39"/>
  <c r="R33" i="39"/>
  <c r="O33" i="39"/>
  <c r="M33" i="39"/>
  <c r="K33" i="39"/>
  <c r="I33" i="39"/>
  <c r="F33" i="39"/>
  <c r="W31" i="39"/>
  <c r="S31" i="39"/>
  <c r="T31" i="39" s="1"/>
  <c r="R31" i="39"/>
  <c r="Q31" i="39"/>
  <c r="P31" i="39"/>
  <c r="O31" i="39"/>
  <c r="N31" i="39"/>
  <c r="M31" i="39"/>
  <c r="L31" i="39"/>
  <c r="J31" i="39"/>
  <c r="E31" i="39"/>
  <c r="D31" i="39"/>
  <c r="W30" i="39"/>
  <c r="T30" i="39"/>
  <c r="O30" i="39"/>
  <c r="M30" i="39"/>
  <c r="K30" i="39"/>
  <c r="F30" i="39"/>
  <c r="AU30" i="39" s="1"/>
  <c r="E30" i="39"/>
  <c r="Z30" i="39" s="1"/>
  <c r="AU29" i="39"/>
  <c r="Z29" i="39"/>
  <c r="W29" i="39"/>
  <c r="T29" i="39"/>
  <c r="O29" i="39"/>
  <c r="M29" i="39"/>
  <c r="K29" i="39"/>
  <c r="I29" i="39"/>
  <c r="AU28" i="39"/>
  <c r="Z28" i="39"/>
  <c r="W28" i="39"/>
  <c r="T28" i="39"/>
  <c r="O28" i="39"/>
  <c r="M28" i="39"/>
  <c r="K28" i="39"/>
  <c r="I28" i="39"/>
  <c r="Z27" i="39"/>
  <c r="W27" i="39"/>
  <c r="T27" i="39"/>
  <c r="O27" i="39"/>
  <c r="M27" i="39"/>
  <c r="K27" i="39"/>
  <c r="I27" i="39"/>
  <c r="AU26" i="39"/>
  <c r="Z26" i="39"/>
  <c r="W26" i="39"/>
  <c r="T26" i="39"/>
  <c r="R26" i="39"/>
  <c r="O26" i="39"/>
  <c r="M26" i="39"/>
  <c r="K26" i="39"/>
  <c r="I26" i="39"/>
  <c r="AU25" i="39"/>
  <c r="Z25" i="39"/>
  <c r="W25" i="39"/>
  <c r="T25" i="39"/>
  <c r="R25" i="39"/>
  <c r="O25" i="39"/>
  <c r="M25" i="39"/>
  <c r="K25" i="39"/>
  <c r="I25" i="39"/>
  <c r="T24" i="39"/>
  <c r="R24" i="39"/>
  <c r="O24" i="39"/>
  <c r="M24" i="39"/>
  <c r="K24" i="39"/>
  <c r="E24" i="39"/>
  <c r="Z24" i="39" s="1"/>
  <c r="AU23" i="39"/>
  <c r="Z23" i="39"/>
  <c r="W23" i="39"/>
  <c r="T23" i="39"/>
  <c r="R23" i="39"/>
  <c r="O23" i="39"/>
  <c r="M23" i="39"/>
  <c r="K23" i="39"/>
  <c r="I23" i="39"/>
  <c r="F23" i="39"/>
  <c r="Z22" i="39"/>
  <c r="W22" i="39"/>
  <c r="T22" i="39"/>
  <c r="O22" i="39"/>
  <c r="M22" i="39"/>
  <c r="K22" i="39"/>
  <c r="F22" i="39"/>
  <c r="AU22" i="39" s="1"/>
  <c r="AU21" i="39"/>
  <c r="Z21" i="39"/>
  <c r="W21" i="39"/>
  <c r="T21" i="39"/>
  <c r="O21" i="39"/>
  <c r="M21" i="39"/>
  <c r="K21" i="39"/>
  <c r="I21" i="39"/>
  <c r="AU20" i="39"/>
  <c r="Z20" i="39"/>
  <c r="W20" i="39"/>
  <c r="T20" i="39"/>
  <c r="R20" i="39"/>
  <c r="O20" i="39"/>
  <c r="M20" i="39"/>
  <c r="K20" i="39"/>
  <c r="I20" i="39"/>
  <c r="Z19" i="39"/>
  <c r="W19" i="39"/>
  <c r="T19" i="39"/>
  <c r="R19" i="39"/>
  <c r="O19" i="39"/>
  <c r="M19" i="39"/>
  <c r="K19" i="39"/>
  <c r="F19" i="39"/>
  <c r="AU19" i="39" s="1"/>
  <c r="Z18" i="39"/>
  <c r="W18" i="39"/>
  <c r="T18" i="39"/>
  <c r="O18" i="39"/>
  <c r="M18" i="39"/>
  <c r="K18" i="39"/>
  <c r="I18" i="39"/>
  <c r="F18" i="39"/>
  <c r="AU18" i="39" s="1"/>
  <c r="Z17" i="39"/>
  <c r="W17" i="39"/>
  <c r="T17" i="39"/>
  <c r="O17" i="39"/>
  <c r="M17" i="39"/>
  <c r="K17" i="39"/>
  <c r="I17" i="39"/>
  <c r="Z16" i="39"/>
  <c r="W16" i="39"/>
  <c r="T16" i="39"/>
  <c r="R16" i="39"/>
  <c r="O16" i="39"/>
  <c r="M16" i="39"/>
  <c r="K16" i="39"/>
  <c r="F16" i="39"/>
  <c r="AU16" i="39" s="1"/>
  <c r="Z15" i="39"/>
  <c r="W15" i="39"/>
  <c r="T15" i="39"/>
  <c r="O15" i="39"/>
  <c r="M15" i="39"/>
  <c r="K15" i="39"/>
  <c r="I15" i="39"/>
  <c r="Z14" i="39"/>
  <c r="T14" i="39"/>
  <c r="R14" i="39"/>
  <c r="O14" i="39"/>
  <c r="M14" i="39"/>
  <c r="K14" i="39"/>
  <c r="F14" i="39"/>
  <c r="AU14" i="39" s="1"/>
  <c r="E14" i="39"/>
  <c r="W14" i="39" s="1"/>
  <c r="Z13" i="39"/>
  <c r="W13" i="39"/>
  <c r="T13" i="39"/>
  <c r="R13" i="39"/>
  <c r="O13" i="39"/>
  <c r="M13" i="39"/>
  <c r="K13" i="39"/>
  <c r="I13" i="39"/>
  <c r="AU12" i="39"/>
  <c r="Z12" i="39"/>
  <c r="W12" i="39"/>
  <c r="T12" i="39"/>
  <c r="R12" i="39"/>
  <c r="O12" i="39"/>
  <c r="M12" i="39"/>
  <c r="K12" i="39"/>
  <c r="I12" i="39"/>
  <c r="AU11" i="39"/>
  <c r="Z11" i="39"/>
  <c r="W11" i="39"/>
  <c r="T11" i="39"/>
  <c r="R11" i="39"/>
  <c r="O11" i="39"/>
  <c r="M11" i="39"/>
  <c r="K11" i="39"/>
  <c r="I11" i="39"/>
  <c r="AU10" i="39"/>
  <c r="Z10" i="39"/>
  <c r="W10" i="39"/>
  <c r="T10" i="39"/>
  <c r="R10" i="39"/>
  <c r="O10" i="39"/>
  <c r="M10" i="39"/>
  <c r="K10" i="39"/>
  <c r="I10" i="39"/>
  <c r="Z9" i="39"/>
  <c r="W9" i="39"/>
  <c r="T9" i="39"/>
  <c r="R9" i="39"/>
  <c r="O9" i="39"/>
  <c r="M9" i="39"/>
  <c r="K9" i="39"/>
  <c r="F9" i="39"/>
  <c r="I9" i="39" s="1"/>
  <c r="AU8" i="39"/>
  <c r="Z8" i="39"/>
  <c r="W8" i="39"/>
  <c r="T8" i="39"/>
  <c r="R8" i="39"/>
  <c r="O8" i="39"/>
  <c r="M8" i="39"/>
  <c r="K8" i="39"/>
  <c r="I8" i="39"/>
  <c r="W7" i="39"/>
  <c r="T7" i="39"/>
  <c r="R7" i="39"/>
  <c r="O7" i="39"/>
  <c r="M7" i="39"/>
  <c r="K7" i="39"/>
  <c r="F7" i="39"/>
  <c r="N53" i="36"/>
  <c r="H53" i="36"/>
  <c r="D53" i="36"/>
  <c r="W55" i="39" l="1"/>
  <c r="AU55" i="39"/>
  <c r="P57" i="39"/>
  <c r="P59" i="39" s="1"/>
  <c r="P136" i="39" s="1"/>
  <c r="W57" i="39"/>
  <c r="F57" i="39"/>
  <c r="M53" i="39"/>
  <c r="N53" i="39"/>
  <c r="Z56" i="39"/>
  <c r="W56" i="39"/>
  <c r="F31" i="39"/>
  <c r="L54" i="39"/>
  <c r="K54" i="39"/>
  <c r="M56" i="39"/>
  <c r="N56" i="39"/>
  <c r="O56" i="39" s="1"/>
  <c r="R55" i="39"/>
  <c r="Q57" i="39"/>
  <c r="R57" i="39" s="1"/>
  <c r="Z57" i="39"/>
  <c r="AU115" i="39"/>
  <c r="I115" i="39"/>
  <c r="N57" i="39"/>
  <c r="O57" i="39" s="1"/>
  <c r="M57" i="39"/>
  <c r="N58" i="39"/>
  <c r="O58" i="39" s="1"/>
  <c r="M58" i="39"/>
  <c r="W73" i="39"/>
  <c r="Z7" i="39"/>
  <c r="F42" i="39"/>
  <c r="I42" i="39" s="1"/>
  <c r="Z115" i="39"/>
  <c r="I7" i="39"/>
  <c r="AU7" i="39"/>
  <c r="I14" i="39"/>
  <c r="W24" i="39"/>
  <c r="I38" i="39"/>
  <c r="I16" i="39"/>
  <c r="F24" i="39"/>
  <c r="L55" i="39"/>
  <c r="E79" i="39"/>
  <c r="W79" i="39" s="1"/>
  <c r="W103" i="39"/>
  <c r="I19" i="39"/>
  <c r="K31" i="39"/>
  <c r="I35" i="39"/>
  <c r="I40" i="39"/>
  <c r="E54" i="39"/>
  <c r="Z55" i="39"/>
  <c r="K56" i="39"/>
  <c r="S56" i="39"/>
  <c r="T56" i="39" s="1"/>
  <c r="G57" i="39"/>
  <c r="K58" i="39"/>
  <c r="Z58" i="39"/>
  <c r="I97" i="39"/>
  <c r="Z111" i="39"/>
  <c r="W118" i="39"/>
  <c r="I47" i="39"/>
  <c r="G55" i="39"/>
  <c r="F103" i="39"/>
  <c r="AU103" i="39" s="1"/>
  <c r="F118" i="39"/>
  <c r="F135" i="39" s="1"/>
  <c r="F51" i="39"/>
  <c r="I51" i="39" s="1"/>
  <c r="S53" i="39"/>
  <c r="I22" i="39"/>
  <c r="I30" i="39"/>
  <c r="I37" i="39"/>
  <c r="I44" i="39"/>
  <c r="I48" i="39"/>
  <c r="J53" i="39"/>
  <c r="S54" i="39"/>
  <c r="T54" i="39" s="1"/>
  <c r="F58" i="39"/>
  <c r="F73" i="39"/>
  <c r="Z78" i="39"/>
  <c r="I106" i="39"/>
  <c r="I114" i="39"/>
  <c r="W115" i="39"/>
  <c r="D59" i="39"/>
  <c r="D136" i="39" s="1"/>
  <c r="I45" i="39"/>
  <c r="I49" i="39"/>
  <c r="I61" i="39"/>
  <c r="J53" i="36"/>
  <c r="D56" i="36"/>
  <c r="E54" i="36"/>
  <c r="L59" i="39" l="1"/>
  <c r="L136" i="39" s="1"/>
  <c r="M136" i="39" s="1"/>
  <c r="Q59" i="39"/>
  <c r="Q136" i="39" s="1"/>
  <c r="R136" i="39" s="1"/>
  <c r="AU57" i="39"/>
  <c r="I135" i="39"/>
  <c r="AU135" i="39"/>
  <c r="M59" i="39"/>
  <c r="I31" i="39"/>
  <c r="F112" i="39"/>
  <c r="I112" i="39" s="1"/>
  <c r="R56" i="39"/>
  <c r="AU56" i="39"/>
  <c r="AU73" i="39"/>
  <c r="I73" i="39"/>
  <c r="F79" i="39"/>
  <c r="I79" i="39" s="1"/>
  <c r="AU58" i="39"/>
  <c r="G58" i="39"/>
  <c r="T53" i="39"/>
  <c r="S59" i="39"/>
  <c r="W54" i="39"/>
  <c r="E59" i="39"/>
  <c r="H54" i="39"/>
  <c r="F54" i="39"/>
  <c r="Z54" i="39"/>
  <c r="O55" i="39"/>
  <c r="M55" i="39"/>
  <c r="O53" i="39"/>
  <c r="J59" i="39"/>
  <c r="K53" i="39"/>
  <c r="AU118" i="39"/>
  <c r="I118" i="39"/>
  <c r="AU24" i="39"/>
  <c r="I24" i="39"/>
  <c r="N54" i="39"/>
  <c r="O54" i="39" s="1"/>
  <c r="M54" i="39"/>
  <c r="D54" i="36"/>
  <c r="F7" i="38"/>
  <c r="I7" i="38" s="1"/>
  <c r="K7" i="38"/>
  <c r="M7" i="38"/>
  <c r="O7" i="38"/>
  <c r="R7" i="38"/>
  <c r="T7" i="38"/>
  <c r="W7" i="38"/>
  <c r="Z7" i="38"/>
  <c r="AU7" i="38"/>
  <c r="I8" i="38"/>
  <c r="K8" i="38"/>
  <c r="M8" i="38"/>
  <c r="O8" i="38"/>
  <c r="R8" i="38"/>
  <c r="T8" i="38"/>
  <c r="W8" i="38"/>
  <c r="Z8" i="38"/>
  <c r="AU8" i="38"/>
  <c r="F9" i="38"/>
  <c r="I9" i="38"/>
  <c r="K9" i="38"/>
  <c r="M9" i="38"/>
  <c r="O9" i="38"/>
  <c r="R9" i="38"/>
  <c r="T9" i="38"/>
  <c r="W9" i="38"/>
  <c r="Z9" i="38"/>
  <c r="I10" i="38"/>
  <c r="K10" i="38"/>
  <c r="M10" i="38"/>
  <c r="O10" i="38"/>
  <c r="R10" i="38"/>
  <c r="T10" i="38"/>
  <c r="W10" i="38"/>
  <c r="Z10" i="38"/>
  <c r="AU10" i="38"/>
  <c r="I11" i="38"/>
  <c r="K11" i="38"/>
  <c r="M11" i="38"/>
  <c r="O11" i="38"/>
  <c r="R11" i="38"/>
  <c r="T11" i="38"/>
  <c r="W11" i="38"/>
  <c r="Z11" i="38"/>
  <c r="AU11" i="38"/>
  <c r="I12" i="38"/>
  <c r="K12" i="38"/>
  <c r="M12" i="38"/>
  <c r="O12" i="38"/>
  <c r="R12" i="38"/>
  <c r="T12" i="38"/>
  <c r="W12" i="38"/>
  <c r="Z12" i="38"/>
  <c r="AU12" i="38"/>
  <c r="I13" i="38"/>
  <c r="K13" i="38"/>
  <c r="M13" i="38"/>
  <c r="O13" i="38"/>
  <c r="R13" i="38"/>
  <c r="T13" i="38"/>
  <c r="W13" i="38"/>
  <c r="Z13" i="38"/>
  <c r="E14" i="38"/>
  <c r="K14" i="38"/>
  <c r="M14" i="38"/>
  <c r="O14" i="38"/>
  <c r="R14" i="38"/>
  <c r="T14" i="38"/>
  <c r="W14" i="38"/>
  <c r="I15" i="38"/>
  <c r="K15" i="38"/>
  <c r="M15" i="38"/>
  <c r="O15" i="38"/>
  <c r="T15" i="38"/>
  <c r="W15" i="38"/>
  <c r="Z15" i="38"/>
  <c r="F16" i="38"/>
  <c r="I16" i="38"/>
  <c r="K16" i="38"/>
  <c r="M16" i="38"/>
  <c r="O16" i="38"/>
  <c r="R16" i="38"/>
  <c r="T16" i="38"/>
  <c r="W16" i="38"/>
  <c r="Z16" i="38"/>
  <c r="AU16" i="38"/>
  <c r="I17" i="38"/>
  <c r="K17" i="38"/>
  <c r="M17" i="38"/>
  <c r="O17" i="38"/>
  <c r="T17" i="38"/>
  <c r="W17" i="38"/>
  <c r="Z17" i="38"/>
  <c r="F18" i="38"/>
  <c r="I18" i="38"/>
  <c r="K18" i="38"/>
  <c r="M18" i="38"/>
  <c r="O18" i="38"/>
  <c r="T18" i="38"/>
  <c r="W18" i="38"/>
  <c r="Z18" i="38"/>
  <c r="AU18" i="38"/>
  <c r="F19" i="38"/>
  <c r="I19" i="38"/>
  <c r="K19" i="38"/>
  <c r="M19" i="38"/>
  <c r="O19" i="38"/>
  <c r="R19" i="38"/>
  <c r="T19" i="38"/>
  <c r="W19" i="38"/>
  <c r="Z19" i="38"/>
  <c r="AU19" i="38"/>
  <c r="I20" i="38"/>
  <c r="K20" i="38"/>
  <c r="M20" i="38"/>
  <c r="O20" i="38"/>
  <c r="R20" i="38"/>
  <c r="T20" i="38"/>
  <c r="W20" i="38"/>
  <c r="Z20" i="38"/>
  <c r="AU20" i="38"/>
  <c r="I21" i="38"/>
  <c r="K21" i="38"/>
  <c r="M21" i="38"/>
  <c r="O21" i="38"/>
  <c r="T21" i="38"/>
  <c r="W21" i="38"/>
  <c r="Z21" i="38"/>
  <c r="AU21" i="38"/>
  <c r="F22" i="38"/>
  <c r="I22" i="38"/>
  <c r="K22" i="38"/>
  <c r="M22" i="38"/>
  <c r="O22" i="38"/>
  <c r="T22" i="38"/>
  <c r="W22" i="38"/>
  <c r="Z22" i="38"/>
  <c r="AU22" i="38"/>
  <c r="F23" i="38"/>
  <c r="K23" i="38"/>
  <c r="M23" i="38"/>
  <c r="O23" i="38"/>
  <c r="R23" i="38"/>
  <c r="T23" i="38"/>
  <c r="W23" i="38"/>
  <c r="Z23" i="38"/>
  <c r="E24" i="38"/>
  <c r="F24" i="38"/>
  <c r="I24" i="38"/>
  <c r="K24" i="38"/>
  <c r="M24" i="38"/>
  <c r="O24" i="38"/>
  <c r="R24" i="38"/>
  <c r="T24" i="38"/>
  <c r="W24" i="38"/>
  <c r="Z24" i="38"/>
  <c r="AU24" i="38"/>
  <c r="I25" i="38"/>
  <c r="K25" i="38"/>
  <c r="M25" i="38"/>
  <c r="O25" i="38"/>
  <c r="R25" i="38"/>
  <c r="T25" i="38"/>
  <c r="W25" i="38"/>
  <c r="Z25" i="38"/>
  <c r="AU25" i="38"/>
  <c r="I26" i="38"/>
  <c r="K26" i="38"/>
  <c r="M26" i="38"/>
  <c r="O26" i="38"/>
  <c r="R26" i="38"/>
  <c r="T26" i="38"/>
  <c r="W26" i="38"/>
  <c r="Z26" i="38"/>
  <c r="AU26" i="38"/>
  <c r="I27" i="38"/>
  <c r="K27" i="38"/>
  <c r="M27" i="38"/>
  <c r="O27" i="38"/>
  <c r="T27" i="38"/>
  <c r="W27" i="38"/>
  <c r="Z27" i="38"/>
  <c r="I28" i="38"/>
  <c r="K28" i="38"/>
  <c r="M28" i="38"/>
  <c r="O28" i="38"/>
  <c r="T28" i="38"/>
  <c r="W28" i="38"/>
  <c r="Z28" i="38"/>
  <c r="AU28" i="38"/>
  <c r="I29" i="38"/>
  <c r="K29" i="38"/>
  <c r="M29" i="38"/>
  <c r="O29" i="38"/>
  <c r="T29" i="38"/>
  <c r="W29" i="38"/>
  <c r="Z29" i="38"/>
  <c r="AU29" i="38"/>
  <c r="E30" i="38"/>
  <c r="W30" i="38" s="1"/>
  <c r="F30" i="38"/>
  <c r="I30" i="38"/>
  <c r="K30" i="38"/>
  <c r="M30" i="38"/>
  <c r="O30" i="38"/>
  <c r="T30" i="38"/>
  <c r="Z30" i="38"/>
  <c r="AU30" i="38"/>
  <c r="D31" i="38"/>
  <c r="J31" i="38"/>
  <c r="L31" i="38"/>
  <c r="N31" i="38"/>
  <c r="P31" i="38"/>
  <c r="Q31" i="38"/>
  <c r="R31" i="38"/>
  <c r="S31" i="38"/>
  <c r="F33" i="38"/>
  <c r="K33" i="38"/>
  <c r="M33" i="38"/>
  <c r="O33" i="38"/>
  <c r="R33" i="38"/>
  <c r="T33" i="38"/>
  <c r="W33" i="38"/>
  <c r="Z33" i="38"/>
  <c r="I34" i="38"/>
  <c r="K34" i="38"/>
  <c r="M34" i="38"/>
  <c r="O34" i="38"/>
  <c r="R34" i="38"/>
  <c r="T34" i="38"/>
  <c r="W34" i="38"/>
  <c r="Z34" i="38"/>
  <c r="AU34" i="38"/>
  <c r="E35" i="38"/>
  <c r="F35" i="38"/>
  <c r="I35" i="38"/>
  <c r="K35" i="38"/>
  <c r="M35" i="38"/>
  <c r="O35" i="38"/>
  <c r="R35" i="38"/>
  <c r="T35" i="38"/>
  <c r="W35" i="38"/>
  <c r="Z35" i="38"/>
  <c r="AU35" i="38"/>
  <c r="I36" i="38"/>
  <c r="K36" i="38"/>
  <c r="M36" i="38"/>
  <c r="O36" i="38"/>
  <c r="R36" i="38"/>
  <c r="T36" i="38"/>
  <c r="W36" i="38"/>
  <c r="Z36" i="38"/>
  <c r="AU36" i="38"/>
  <c r="F37" i="38"/>
  <c r="I37" i="38"/>
  <c r="K37" i="38"/>
  <c r="M37" i="38"/>
  <c r="O37" i="38"/>
  <c r="R37" i="38"/>
  <c r="T37" i="38"/>
  <c r="W37" i="38"/>
  <c r="Z37" i="38"/>
  <c r="AU37" i="38"/>
  <c r="F38" i="38"/>
  <c r="I38" i="38" s="1"/>
  <c r="K38" i="38"/>
  <c r="M38" i="38"/>
  <c r="O38" i="38"/>
  <c r="R38" i="38"/>
  <c r="T38" i="38"/>
  <c r="W38" i="38"/>
  <c r="Z38" i="38"/>
  <c r="AU38" i="38"/>
  <c r="F39" i="38"/>
  <c r="K39" i="38"/>
  <c r="M39" i="38"/>
  <c r="O39" i="38"/>
  <c r="R39" i="38"/>
  <c r="T39" i="38"/>
  <c r="W39" i="38"/>
  <c r="Z39" i="38"/>
  <c r="AU39" i="38"/>
  <c r="F40" i="38"/>
  <c r="I40" i="38"/>
  <c r="K40" i="38"/>
  <c r="M40" i="38"/>
  <c r="O40" i="38"/>
  <c r="R40" i="38"/>
  <c r="T40" i="38"/>
  <c r="W40" i="38"/>
  <c r="Z40" i="38"/>
  <c r="AU40" i="38"/>
  <c r="I41" i="38"/>
  <c r="K41" i="38"/>
  <c r="M41" i="38"/>
  <c r="O41" i="38"/>
  <c r="R41" i="38"/>
  <c r="T41" i="38"/>
  <c r="W41" i="38"/>
  <c r="Z41" i="38"/>
  <c r="AU41" i="38"/>
  <c r="D42" i="38"/>
  <c r="K42" i="38" s="1"/>
  <c r="E42" i="38"/>
  <c r="W42" i="38" s="1"/>
  <c r="J42" i="38"/>
  <c r="L42" i="38"/>
  <c r="N42" i="38"/>
  <c r="O42" i="38"/>
  <c r="P42" i="38"/>
  <c r="Q42" i="38"/>
  <c r="R42" i="38"/>
  <c r="S42" i="38"/>
  <c r="F44" i="38"/>
  <c r="I44" i="38"/>
  <c r="K44" i="38"/>
  <c r="M44" i="38"/>
  <c r="O44" i="38"/>
  <c r="R44" i="38"/>
  <c r="T44" i="38"/>
  <c r="W44" i="38"/>
  <c r="Z44" i="38"/>
  <c r="AU44" i="38"/>
  <c r="F45" i="38"/>
  <c r="I45" i="38"/>
  <c r="K45" i="38"/>
  <c r="M45" i="38"/>
  <c r="O45" i="38"/>
  <c r="R45" i="38"/>
  <c r="T45" i="38"/>
  <c r="W45" i="38"/>
  <c r="Z45" i="38"/>
  <c r="AU45" i="38"/>
  <c r="F46" i="38"/>
  <c r="I46" i="38"/>
  <c r="K46" i="38"/>
  <c r="M46" i="38"/>
  <c r="O46" i="38"/>
  <c r="R46" i="38"/>
  <c r="T46" i="38"/>
  <c r="W46" i="38"/>
  <c r="Z46" i="38"/>
  <c r="AU46" i="38"/>
  <c r="F47" i="38"/>
  <c r="I47" i="38"/>
  <c r="K47" i="38"/>
  <c r="M47" i="38"/>
  <c r="O47" i="38"/>
  <c r="R47" i="38"/>
  <c r="T47" i="38"/>
  <c r="W47" i="38"/>
  <c r="Z47" i="38"/>
  <c r="AU47" i="38"/>
  <c r="F48" i="38"/>
  <c r="I48" i="38"/>
  <c r="K48" i="38"/>
  <c r="M48" i="38"/>
  <c r="O48" i="38"/>
  <c r="R48" i="38"/>
  <c r="T48" i="38"/>
  <c r="W48" i="38"/>
  <c r="Z48" i="38"/>
  <c r="AU48" i="38"/>
  <c r="F49" i="38"/>
  <c r="I49" i="38"/>
  <c r="K49" i="38"/>
  <c r="M49" i="38"/>
  <c r="O49" i="38"/>
  <c r="R49" i="38"/>
  <c r="T49" i="38"/>
  <c r="W49" i="38"/>
  <c r="Z49" i="38"/>
  <c r="AU49" i="38"/>
  <c r="F50" i="38"/>
  <c r="I50" i="38"/>
  <c r="K50" i="38"/>
  <c r="M50" i="38"/>
  <c r="O50" i="38"/>
  <c r="R50" i="38"/>
  <c r="T50" i="38"/>
  <c r="W50" i="38"/>
  <c r="Z50" i="38"/>
  <c r="AU50" i="38"/>
  <c r="D51" i="38"/>
  <c r="T51" i="38" s="1"/>
  <c r="E51" i="38"/>
  <c r="F51" i="38"/>
  <c r="I51" i="38"/>
  <c r="J51" i="38"/>
  <c r="K51" i="38" s="1"/>
  <c r="L51" i="38"/>
  <c r="N51" i="38"/>
  <c r="O51" i="38"/>
  <c r="P51" i="38"/>
  <c r="Q51" i="38"/>
  <c r="R51" i="38" s="1"/>
  <c r="S51" i="38"/>
  <c r="D53" i="38"/>
  <c r="J53" i="38" s="1"/>
  <c r="E53" i="38"/>
  <c r="E59" i="38" s="1"/>
  <c r="F53" i="38"/>
  <c r="G53" i="38"/>
  <c r="H53" i="38"/>
  <c r="P53" i="38"/>
  <c r="F54" i="38"/>
  <c r="J54" i="38"/>
  <c r="K54" i="38"/>
  <c r="L54" i="38"/>
  <c r="M54" i="38"/>
  <c r="N54" i="38"/>
  <c r="O54" i="38" s="1"/>
  <c r="S54" i="38"/>
  <c r="T54" i="38"/>
  <c r="W54" i="38"/>
  <c r="Z54" i="38"/>
  <c r="F55" i="38"/>
  <c r="H55" i="38" s="1"/>
  <c r="I55" i="38" s="1"/>
  <c r="G55" i="38"/>
  <c r="J55" i="38"/>
  <c r="K55" i="38"/>
  <c r="L55" i="38"/>
  <c r="M55" i="38"/>
  <c r="N55" i="38"/>
  <c r="O55" i="38"/>
  <c r="P55" i="38"/>
  <c r="Q55" i="38" s="1"/>
  <c r="R55" i="38" s="1"/>
  <c r="S55" i="38"/>
  <c r="T55" i="38"/>
  <c r="W55" i="38"/>
  <c r="Z55" i="38"/>
  <c r="D56" i="38"/>
  <c r="E56" i="38"/>
  <c r="F56" i="38"/>
  <c r="G56" i="38"/>
  <c r="H56" i="38"/>
  <c r="I56" i="38"/>
  <c r="J56" i="38"/>
  <c r="L56" i="38" s="1"/>
  <c r="K56" i="38"/>
  <c r="P56" i="38"/>
  <c r="Z56" i="38" s="1"/>
  <c r="Q56" i="38"/>
  <c r="AU56" i="38" s="1"/>
  <c r="R56" i="38"/>
  <c r="S56" i="38"/>
  <c r="T56" i="38" s="1"/>
  <c r="D57" i="38"/>
  <c r="P57" i="38" s="1"/>
  <c r="E57" i="38"/>
  <c r="F57" i="38"/>
  <c r="H57" i="38" s="1"/>
  <c r="I57" i="38" s="1"/>
  <c r="G57" i="38"/>
  <c r="Z57" i="38"/>
  <c r="D58" i="38"/>
  <c r="E58" i="38"/>
  <c r="F58" i="38"/>
  <c r="AU58" i="38" s="1"/>
  <c r="G58" i="38"/>
  <c r="H58" i="38"/>
  <c r="I58" i="38"/>
  <c r="J58" i="38"/>
  <c r="L58" i="38" s="1"/>
  <c r="S58" i="38"/>
  <c r="T58" i="38"/>
  <c r="W58" i="38"/>
  <c r="Z58" i="38"/>
  <c r="F61" i="38"/>
  <c r="I61" i="38"/>
  <c r="K61" i="38"/>
  <c r="M61" i="38"/>
  <c r="O61" i="38"/>
  <c r="R61" i="38"/>
  <c r="T61" i="38"/>
  <c r="W61" i="38"/>
  <c r="Z61" i="38"/>
  <c r="AU61" i="38"/>
  <c r="F62" i="38"/>
  <c r="K62" i="38"/>
  <c r="M62" i="38"/>
  <c r="O62" i="38"/>
  <c r="R62" i="38"/>
  <c r="T62" i="38"/>
  <c r="W62" i="38"/>
  <c r="Z62" i="38"/>
  <c r="AU62" i="38"/>
  <c r="F63" i="38"/>
  <c r="K63" i="38"/>
  <c r="M63" i="38"/>
  <c r="O63" i="38"/>
  <c r="R63" i="38"/>
  <c r="T63" i="38"/>
  <c r="W63" i="38"/>
  <c r="Z63" i="38"/>
  <c r="AU63" i="38"/>
  <c r="F64" i="38"/>
  <c r="AU64" i="38" s="1"/>
  <c r="K64" i="38"/>
  <c r="M64" i="38"/>
  <c r="O64" i="38"/>
  <c r="T64" i="38"/>
  <c r="W64" i="38"/>
  <c r="Z64" i="38"/>
  <c r="I65" i="38"/>
  <c r="K65" i="38"/>
  <c r="M65" i="38"/>
  <c r="O65" i="38"/>
  <c r="R65" i="38"/>
  <c r="T65" i="38"/>
  <c r="W65" i="38"/>
  <c r="Z65" i="38"/>
  <c r="AU65" i="38"/>
  <c r="F66" i="38"/>
  <c r="I66" i="38"/>
  <c r="K66" i="38"/>
  <c r="M66" i="38"/>
  <c r="O66" i="38"/>
  <c r="R66" i="38"/>
  <c r="T66" i="38"/>
  <c r="W66" i="38"/>
  <c r="Z66" i="38"/>
  <c r="AU66" i="38"/>
  <c r="K67" i="38"/>
  <c r="M67" i="38"/>
  <c r="O67" i="38"/>
  <c r="T67" i="38"/>
  <c r="W67" i="38"/>
  <c r="Z67" i="38"/>
  <c r="AU67" i="38"/>
  <c r="K68" i="38"/>
  <c r="M68" i="38"/>
  <c r="O68" i="38"/>
  <c r="T68" i="38"/>
  <c r="W68" i="38"/>
  <c r="Z68" i="38"/>
  <c r="AU68" i="38"/>
  <c r="E69" i="38"/>
  <c r="F69" i="38"/>
  <c r="K69" i="38"/>
  <c r="M69" i="38"/>
  <c r="O69" i="38"/>
  <c r="R69" i="38"/>
  <c r="T69" i="38"/>
  <c r="W69" i="38"/>
  <c r="Z69" i="38"/>
  <c r="AU69" i="38"/>
  <c r="F70" i="38"/>
  <c r="AU70" i="38" s="1"/>
  <c r="K70" i="38"/>
  <c r="M70" i="38"/>
  <c r="O70" i="38"/>
  <c r="T70" i="38"/>
  <c r="W70" i="38"/>
  <c r="Z70" i="38"/>
  <c r="K71" i="38"/>
  <c r="M71" i="38"/>
  <c r="O71" i="38"/>
  <c r="T71" i="38"/>
  <c r="W71" i="38"/>
  <c r="Z71" i="38"/>
  <c r="AU71" i="38"/>
  <c r="F72" i="38"/>
  <c r="K72" i="38"/>
  <c r="M72" i="38"/>
  <c r="O72" i="38"/>
  <c r="T72" i="38"/>
  <c r="W72" i="38"/>
  <c r="Z72" i="38"/>
  <c r="AU72" i="38"/>
  <c r="E73" i="38"/>
  <c r="F73" i="38"/>
  <c r="I73" i="38"/>
  <c r="K73" i="38"/>
  <c r="M73" i="38"/>
  <c r="O73" i="38"/>
  <c r="R73" i="38"/>
  <c r="T73" i="38"/>
  <c r="W73" i="38"/>
  <c r="Z73" i="38"/>
  <c r="AU73" i="38"/>
  <c r="F74" i="38"/>
  <c r="AU74" i="38" s="1"/>
  <c r="K74" i="38"/>
  <c r="M74" i="38"/>
  <c r="O74" i="38"/>
  <c r="T74" i="38"/>
  <c r="W74" i="38"/>
  <c r="Z74" i="38"/>
  <c r="K75" i="38"/>
  <c r="M75" i="38"/>
  <c r="O75" i="38"/>
  <c r="T75" i="38"/>
  <c r="W75" i="38"/>
  <c r="Z75" i="38"/>
  <c r="AU75" i="38"/>
  <c r="F76" i="38"/>
  <c r="K76" i="38"/>
  <c r="M76" i="38"/>
  <c r="O76" i="38"/>
  <c r="R76" i="38"/>
  <c r="T76" i="38"/>
  <c r="W76" i="38"/>
  <c r="Z76" i="38"/>
  <c r="AU76" i="38"/>
  <c r="K77" i="38"/>
  <c r="M77" i="38"/>
  <c r="O77" i="38"/>
  <c r="T77" i="38"/>
  <c r="W77" i="38"/>
  <c r="Z77" i="38"/>
  <c r="AU77" i="38"/>
  <c r="E78" i="38"/>
  <c r="Z78" i="38" s="1"/>
  <c r="F78" i="38"/>
  <c r="AU78" i="38" s="1"/>
  <c r="K78" i="38"/>
  <c r="M78" i="38"/>
  <c r="O78" i="38"/>
  <c r="T78" i="38"/>
  <c r="D79" i="38"/>
  <c r="T79" i="38" s="1"/>
  <c r="E79" i="38"/>
  <c r="W79" i="38" s="1"/>
  <c r="J79" i="38"/>
  <c r="K79" i="38" s="1"/>
  <c r="L79" i="38"/>
  <c r="N79" i="38"/>
  <c r="O79" i="38"/>
  <c r="P79" i="38"/>
  <c r="Q79" i="38"/>
  <c r="R79" i="38" s="1"/>
  <c r="S79" i="38"/>
  <c r="I81" i="38"/>
  <c r="K81" i="38"/>
  <c r="M81" i="38"/>
  <c r="O81" i="38"/>
  <c r="R81" i="38"/>
  <c r="T81" i="38"/>
  <c r="W81" i="38"/>
  <c r="Z81" i="38"/>
  <c r="AU81" i="38"/>
  <c r="I82" i="38"/>
  <c r="K82" i="38"/>
  <c r="M82" i="38"/>
  <c r="O82" i="38"/>
  <c r="R82" i="38"/>
  <c r="T82" i="38"/>
  <c r="W82" i="38"/>
  <c r="Z82" i="38"/>
  <c r="AU82" i="38"/>
  <c r="K83" i="38"/>
  <c r="M83" i="38"/>
  <c r="O83" i="38"/>
  <c r="R83" i="38"/>
  <c r="T83" i="38"/>
  <c r="W83" i="38"/>
  <c r="Z83" i="38"/>
  <c r="AU83" i="38"/>
  <c r="K84" i="38"/>
  <c r="M84" i="38"/>
  <c r="O84" i="38"/>
  <c r="R84" i="38"/>
  <c r="T84" i="38"/>
  <c r="W84" i="38"/>
  <c r="Z84" i="38"/>
  <c r="AU84" i="38"/>
  <c r="I85" i="38"/>
  <c r="K85" i="38"/>
  <c r="M85" i="38"/>
  <c r="O85" i="38"/>
  <c r="R85" i="38"/>
  <c r="T85" i="38"/>
  <c r="W85" i="38"/>
  <c r="Z85" i="38"/>
  <c r="AU85" i="38"/>
  <c r="K86" i="38"/>
  <c r="M86" i="38"/>
  <c r="O86" i="38"/>
  <c r="R86" i="38"/>
  <c r="T86" i="38"/>
  <c r="W86" i="38"/>
  <c r="Z86" i="38"/>
  <c r="AU86" i="38"/>
  <c r="I87" i="38"/>
  <c r="K87" i="38"/>
  <c r="M87" i="38"/>
  <c r="O87" i="38"/>
  <c r="R87" i="38"/>
  <c r="T87" i="38"/>
  <c r="W87" i="38"/>
  <c r="Z87" i="38"/>
  <c r="AU87" i="38"/>
  <c r="K88" i="38"/>
  <c r="M88" i="38"/>
  <c r="O88" i="38"/>
  <c r="R88" i="38"/>
  <c r="T88" i="38"/>
  <c r="W88" i="38"/>
  <c r="Z88" i="38"/>
  <c r="AU88" i="38"/>
  <c r="I89" i="38"/>
  <c r="K89" i="38"/>
  <c r="M89" i="38"/>
  <c r="O89" i="38"/>
  <c r="R89" i="38"/>
  <c r="T89" i="38"/>
  <c r="W89" i="38"/>
  <c r="Z89" i="38"/>
  <c r="AU89" i="38"/>
  <c r="I90" i="38"/>
  <c r="K90" i="38"/>
  <c r="M90" i="38"/>
  <c r="O90" i="38"/>
  <c r="R90" i="38"/>
  <c r="T90" i="38"/>
  <c r="W90" i="38"/>
  <c r="Z90" i="38"/>
  <c r="AU90" i="38"/>
  <c r="I91" i="38"/>
  <c r="K91" i="38"/>
  <c r="M91" i="38"/>
  <c r="O91" i="38"/>
  <c r="R91" i="38"/>
  <c r="T91" i="38"/>
  <c r="W91" i="38"/>
  <c r="Z91" i="38"/>
  <c r="AU91" i="38"/>
  <c r="K92" i="38"/>
  <c r="M92" i="38"/>
  <c r="O92" i="38"/>
  <c r="R92" i="38"/>
  <c r="T92" i="38"/>
  <c r="W92" i="38"/>
  <c r="Z92" i="38"/>
  <c r="AU92" i="38"/>
  <c r="D93" i="38"/>
  <c r="M93" i="38" s="1"/>
  <c r="E93" i="38"/>
  <c r="W93" i="38" s="1"/>
  <c r="F93" i="38"/>
  <c r="I93" i="38"/>
  <c r="J93" i="38"/>
  <c r="K93" i="38" s="1"/>
  <c r="L93" i="38"/>
  <c r="N93" i="38"/>
  <c r="O93" i="38"/>
  <c r="P93" i="38"/>
  <c r="Q93" i="38"/>
  <c r="R93" i="38" s="1"/>
  <c r="S93" i="38"/>
  <c r="T93" i="38" s="1"/>
  <c r="I95" i="38"/>
  <c r="K95" i="38"/>
  <c r="M95" i="38"/>
  <c r="O95" i="38"/>
  <c r="R95" i="38"/>
  <c r="T95" i="38"/>
  <c r="W95" i="38"/>
  <c r="Z95" i="38"/>
  <c r="AU95" i="38"/>
  <c r="F96" i="38"/>
  <c r="I96" i="38"/>
  <c r="K96" i="38"/>
  <c r="M96" i="38"/>
  <c r="O96" i="38"/>
  <c r="R96" i="38"/>
  <c r="T96" i="38"/>
  <c r="W96" i="38"/>
  <c r="Z96" i="38"/>
  <c r="AU96" i="38"/>
  <c r="F97" i="38"/>
  <c r="I97" i="38" s="1"/>
  <c r="K97" i="38"/>
  <c r="M97" i="38"/>
  <c r="O97" i="38"/>
  <c r="R97" i="38"/>
  <c r="T97" i="38"/>
  <c r="W97" i="38"/>
  <c r="Z97" i="38"/>
  <c r="F98" i="38"/>
  <c r="K98" i="38"/>
  <c r="M98" i="38"/>
  <c r="O98" i="38"/>
  <c r="R98" i="38"/>
  <c r="T98" i="38"/>
  <c r="W98" i="38"/>
  <c r="Z98" i="38"/>
  <c r="AU98" i="38"/>
  <c r="F99" i="38"/>
  <c r="K99" i="38"/>
  <c r="M99" i="38"/>
  <c r="O99" i="38"/>
  <c r="R99" i="38"/>
  <c r="T99" i="38"/>
  <c r="W99" i="38"/>
  <c r="Z99" i="38"/>
  <c r="AU99" i="38"/>
  <c r="F100" i="38"/>
  <c r="I100" i="38"/>
  <c r="K100" i="38"/>
  <c r="M100" i="38"/>
  <c r="O100" i="38"/>
  <c r="R100" i="38"/>
  <c r="T100" i="38"/>
  <c r="W100" i="38"/>
  <c r="Z100" i="38"/>
  <c r="AU100" i="38"/>
  <c r="I101" i="38"/>
  <c r="K101" i="38"/>
  <c r="M101" i="38"/>
  <c r="O101" i="38"/>
  <c r="R101" i="38"/>
  <c r="T101" i="38"/>
  <c r="W101" i="38"/>
  <c r="Z101" i="38"/>
  <c r="AU101" i="38"/>
  <c r="F102" i="38"/>
  <c r="I102" i="38"/>
  <c r="K102" i="38"/>
  <c r="M102" i="38"/>
  <c r="O102" i="38"/>
  <c r="R102" i="38"/>
  <c r="T102" i="38"/>
  <c r="W102" i="38"/>
  <c r="Z102" i="38"/>
  <c r="AU102" i="38"/>
  <c r="E103" i="38"/>
  <c r="K103" i="38"/>
  <c r="M103" i="38"/>
  <c r="O103" i="38"/>
  <c r="T103" i="38"/>
  <c r="K104" i="38"/>
  <c r="M104" i="38"/>
  <c r="O104" i="38"/>
  <c r="T104" i="38"/>
  <c r="W104" i="38"/>
  <c r="Z104" i="38"/>
  <c r="AU104" i="38"/>
  <c r="I105" i="38"/>
  <c r="K105" i="38"/>
  <c r="M105" i="38"/>
  <c r="O105" i="38"/>
  <c r="R105" i="38"/>
  <c r="T105" i="38"/>
  <c r="W105" i="38"/>
  <c r="Z105" i="38"/>
  <c r="AU105" i="38"/>
  <c r="E106" i="38"/>
  <c r="F106" i="38" s="1"/>
  <c r="K106" i="38"/>
  <c r="M106" i="38"/>
  <c r="O106" i="38"/>
  <c r="R106" i="38"/>
  <c r="T106" i="38"/>
  <c r="W106" i="38"/>
  <c r="Z106" i="38"/>
  <c r="F107" i="38"/>
  <c r="AU107" i="38" s="1"/>
  <c r="K107" i="38"/>
  <c r="M107" i="38"/>
  <c r="O107" i="38"/>
  <c r="T107" i="38"/>
  <c r="W107" i="38"/>
  <c r="Z107" i="38"/>
  <c r="I108" i="38"/>
  <c r="K108" i="38"/>
  <c r="M108" i="38"/>
  <c r="O108" i="38"/>
  <c r="R108" i="38"/>
  <c r="T108" i="38"/>
  <c r="W108" i="38"/>
  <c r="Z108" i="38"/>
  <c r="AU108" i="38"/>
  <c r="E109" i="38"/>
  <c r="W109" i="38" s="1"/>
  <c r="F109" i="38"/>
  <c r="I109" i="38"/>
  <c r="K109" i="38"/>
  <c r="M109" i="38"/>
  <c r="O109" i="38"/>
  <c r="T109" i="38"/>
  <c r="Z109" i="38"/>
  <c r="AU109" i="38"/>
  <c r="I110" i="38"/>
  <c r="K110" i="38"/>
  <c r="M110" i="38"/>
  <c r="O110" i="38"/>
  <c r="R110" i="38"/>
  <c r="T110" i="38"/>
  <c r="W110" i="38"/>
  <c r="Z110" i="38"/>
  <c r="AU110" i="38"/>
  <c r="E111" i="38"/>
  <c r="F111" i="38" s="1"/>
  <c r="AU111" i="38" s="1"/>
  <c r="K111" i="38"/>
  <c r="M111" i="38"/>
  <c r="O111" i="38"/>
  <c r="R111" i="38"/>
  <c r="T111" i="38"/>
  <c r="W111" i="38"/>
  <c r="Z111" i="38"/>
  <c r="D112" i="38"/>
  <c r="J112" i="38"/>
  <c r="K112" i="38"/>
  <c r="L112" i="38"/>
  <c r="M112" i="38" s="1"/>
  <c r="N112" i="38"/>
  <c r="O112" i="38"/>
  <c r="P112" i="38"/>
  <c r="Q112" i="38"/>
  <c r="R112" i="38"/>
  <c r="S112" i="38"/>
  <c r="T112" i="38"/>
  <c r="F114" i="38"/>
  <c r="I114" i="38"/>
  <c r="K114" i="38"/>
  <c r="M114" i="38"/>
  <c r="O114" i="38"/>
  <c r="R114" i="38"/>
  <c r="T114" i="38"/>
  <c r="W114" i="38"/>
  <c r="Z114" i="38"/>
  <c r="AU114" i="38"/>
  <c r="E115" i="38"/>
  <c r="W115" i="38" s="1"/>
  <c r="F115" i="38"/>
  <c r="I115" i="38"/>
  <c r="K115" i="38"/>
  <c r="M115" i="38"/>
  <c r="O115" i="38"/>
  <c r="T115" i="38"/>
  <c r="AU115" i="38"/>
  <c r="I116" i="38"/>
  <c r="K116" i="38"/>
  <c r="M116" i="38"/>
  <c r="O116" i="38"/>
  <c r="R116" i="38"/>
  <c r="T116" i="38"/>
  <c r="W116" i="38"/>
  <c r="Z116" i="38"/>
  <c r="AU116" i="38"/>
  <c r="I117" i="38"/>
  <c r="K117" i="38"/>
  <c r="M117" i="38"/>
  <c r="O117" i="38"/>
  <c r="R117" i="38"/>
  <c r="T117" i="38"/>
  <c r="W117" i="38"/>
  <c r="Z117" i="38"/>
  <c r="AU117" i="38"/>
  <c r="E118" i="38"/>
  <c r="K118" i="38"/>
  <c r="M118" i="38"/>
  <c r="O118" i="38"/>
  <c r="R118" i="38"/>
  <c r="T118" i="38"/>
  <c r="W118" i="38"/>
  <c r="F119" i="38"/>
  <c r="I119" i="38"/>
  <c r="K119" i="38"/>
  <c r="M119" i="38"/>
  <c r="O119" i="38"/>
  <c r="R119" i="38"/>
  <c r="T119" i="38"/>
  <c r="W119" i="38"/>
  <c r="Z119" i="38"/>
  <c r="AU119" i="38"/>
  <c r="I120" i="38"/>
  <c r="K120" i="38"/>
  <c r="M120" i="38"/>
  <c r="O120" i="38"/>
  <c r="T120" i="38"/>
  <c r="W120" i="38"/>
  <c r="Z120" i="38"/>
  <c r="AU120" i="38"/>
  <c r="F121" i="38"/>
  <c r="AU121" i="38" s="1"/>
  <c r="K121" i="38"/>
  <c r="M121" i="38"/>
  <c r="O121" i="38"/>
  <c r="T121" i="38"/>
  <c r="W121" i="38"/>
  <c r="Z121" i="38"/>
  <c r="F122" i="38"/>
  <c r="K122" i="38"/>
  <c r="M122" i="38"/>
  <c r="O122" i="38"/>
  <c r="R122" i="38"/>
  <c r="T122" i="38"/>
  <c r="W122" i="38"/>
  <c r="Z122" i="38"/>
  <c r="AU122" i="38"/>
  <c r="F123" i="38"/>
  <c r="AU123" i="38" s="1"/>
  <c r="K123" i="38"/>
  <c r="M123" i="38"/>
  <c r="O123" i="38"/>
  <c r="T123" i="38"/>
  <c r="W123" i="38"/>
  <c r="Z123" i="38"/>
  <c r="I124" i="38"/>
  <c r="K124" i="38"/>
  <c r="M124" i="38"/>
  <c r="O124" i="38"/>
  <c r="R124" i="38"/>
  <c r="T124" i="38"/>
  <c r="W124" i="38"/>
  <c r="Z124" i="38"/>
  <c r="AU124" i="38"/>
  <c r="F125" i="38"/>
  <c r="AU125" i="38" s="1"/>
  <c r="K125" i="38"/>
  <c r="M125" i="38"/>
  <c r="O125" i="38"/>
  <c r="T125" i="38"/>
  <c r="W125" i="38"/>
  <c r="Z125" i="38"/>
  <c r="K126" i="38"/>
  <c r="M126" i="38"/>
  <c r="O126" i="38"/>
  <c r="T126" i="38"/>
  <c r="W126" i="38"/>
  <c r="Z126" i="38"/>
  <c r="AU126" i="38"/>
  <c r="F127" i="38"/>
  <c r="AU127" i="38" s="1"/>
  <c r="K127" i="38"/>
  <c r="M127" i="38"/>
  <c r="O127" i="38"/>
  <c r="T127" i="38"/>
  <c r="W127" i="38"/>
  <c r="Z127" i="38"/>
  <c r="F128" i="38"/>
  <c r="AU128" i="38" s="1"/>
  <c r="K128" i="38"/>
  <c r="M128" i="38"/>
  <c r="O128" i="38"/>
  <c r="T128" i="38"/>
  <c r="W128" i="38"/>
  <c r="Z128" i="38"/>
  <c r="F129" i="38"/>
  <c r="K129" i="38"/>
  <c r="M129" i="38"/>
  <c r="O129" i="38"/>
  <c r="R129" i="38"/>
  <c r="T129" i="38"/>
  <c r="W129" i="38"/>
  <c r="Z129" i="38"/>
  <c r="AU129" i="38"/>
  <c r="K130" i="38"/>
  <c r="M130" i="38"/>
  <c r="O130" i="38"/>
  <c r="T130" i="38"/>
  <c r="W130" i="38"/>
  <c r="Z130" i="38"/>
  <c r="AU130" i="38"/>
  <c r="F131" i="38"/>
  <c r="K131" i="38"/>
  <c r="M131" i="38"/>
  <c r="O131" i="38"/>
  <c r="R131" i="38"/>
  <c r="T131" i="38"/>
  <c r="W131" i="38"/>
  <c r="Z131" i="38"/>
  <c r="AU131" i="38"/>
  <c r="K132" i="38"/>
  <c r="M132" i="38"/>
  <c r="O132" i="38"/>
  <c r="T132" i="38"/>
  <c r="W132" i="38"/>
  <c r="Z132" i="38"/>
  <c r="AU132" i="38"/>
  <c r="F133" i="38"/>
  <c r="K133" i="38"/>
  <c r="M133" i="38"/>
  <c r="O133" i="38"/>
  <c r="R133" i="38"/>
  <c r="T133" i="38"/>
  <c r="W133" i="38"/>
  <c r="Z133" i="38"/>
  <c r="AU133" i="38"/>
  <c r="K134" i="38"/>
  <c r="M134" i="38"/>
  <c r="O134" i="38"/>
  <c r="R134" i="38"/>
  <c r="T134" i="38"/>
  <c r="W134" i="38"/>
  <c r="Z134" i="38"/>
  <c r="D135" i="38"/>
  <c r="T135" i="38" s="1"/>
  <c r="E135" i="38"/>
  <c r="W135" i="38" s="1"/>
  <c r="J135" i="38"/>
  <c r="L135" i="38"/>
  <c r="N135" i="38"/>
  <c r="O135" i="38"/>
  <c r="P135" i="38"/>
  <c r="R135" i="38" s="1"/>
  <c r="Q135" i="38"/>
  <c r="S135" i="38"/>
  <c r="R59" i="39" l="1"/>
  <c r="I54" i="39"/>
  <c r="H59" i="39"/>
  <c r="I59" i="39" s="1"/>
  <c r="K59" i="39"/>
  <c r="J136" i="39"/>
  <c r="K136" i="39" s="1"/>
  <c r="W59" i="39"/>
  <c r="E136" i="39"/>
  <c r="N59" i="39"/>
  <c r="T59" i="39"/>
  <c r="S136" i="39"/>
  <c r="T136" i="39" s="1"/>
  <c r="G54" i="39"/>
  <c r="AU54" i="39"/>
  <c r="F59" i="39"/>
  <c r="K58" i="38"/>
  <c r="W59" i="38"/>
  <c r="I33" i="38"/>
  <c r="AU33" i="38"/>
  <c r="F42" i="38"/>
  <c r="I42" i="38" s="1"/>
  <c r="T31" i="38"/>
  <c r="M31" i="38"/>
  <c r="K31" i="38"/>
  <c r="F118" i="38"/>
  <c r="Z118" i="38"/>
  <c r="F103" i="38"/>
  <c r="AU103" i="38" s="1"/>
  <c r="W103" i="38"/>
  <c r="E112" i="38"/>
  <c r="W112" i="38" s="1"/>
  <c r="AU97" i="38"/>
  <c r="F79" i="38"/>
  <c r="I79" i="38" s="1"/>
  <c r="M58" i="38"/>
  <c r="N58" i="38"/>
  <c r="O58" i="38" s="1"/>
  <c r="K53" i="38"/>
  <c r="L53" i="38"/>
  <c r="F14" i="38"/>
  <c r="Z14" i="38"/>
  <c r="E31" i="38"/>
  <c r="G54" i="38"/>
  <c r="H54" i="38"/>
  <c r="I54" i="38" s="1"/>
  <c r="AU54" i="38"/>
  <c r="Z103" i="38"/>
  <c r="F112" i="38"/>
  <c r="I112" i="38" s="1"/>
  <c r="AU55" i="38"/>
  <c r="Q53" i="38"/>
  <c r="W53" i="38"/>
  <c r="P59" i="38"/>
  <c r="Z53" i="38"/>
  <c r="P136" i="38"/>
  <c r="I106" i="38"/>
  <c r="AU106" i="38"/>
  <c r="M56" i="38"/>
  <c r="N56" i="38"/>
  <c r="O56" i="38" s="1"/>
  <c r="I53" i="38"/>
  <c r="H59" i="38"/>
  <c r="I59" i="38" s="1"/>
  <c r="O31" i="38"/>
  <c r="I23" i="38"/>
  <c r="AU23" i="38"/>
  <c r="F31" i="38"/>
  <c r="W57" i="38"/>
  <c r="Q57" i="38"/>
  <c r="F59" i="38"/>
  <c r="G59" i="38" s="1"/>
  <c r="M42" i="38"/>
  <c r="M135" i="38"/>
  <c r="T42" i="38"/>
  <c r="Z115" i="38"/>
  <c r="M79" i="38"/>
  <c r="S57" i="38"/>
  <c r="T57" i="38" s="1"/>
  <c r="M51" i="38"/>
  <c r="K135" i="38"/>
  <c r="J57" i="38"/>
  <c r="S53" i="38"/>
  <c r="W78" i="38"/>
  <c r="D59" i="38"/>
  <c r="D136" i="38" s="1"/>
  <c r="W56" i="38"/>
  <c r="O59" i="39" l="1"/>
  <c r="N136" i="39"/>
  <c r="O136" i="39" s="1"/>
  <c r="G59" i="39"/>
  <c r="F136" i="39"/>
  <c r="I136" i="39" s="1"/>
  <c r="R57" i="38"/>
  <c r="AU57" i="38"/>
  <c r="AU53" i="38"/>
  <c r="R53" i="38"/>
  <c r="Q59" i="38"/>
  <c r="W31" i="38"/>
  <c r="E136" i="38"/>
  <c r="F136" i="38"/>
  <c r="I136" i="38" s="1"/>
  <c r="I31" i="38"/>
  <c r="I14" i="38"/>
  <c r="AU14" i="38"/>
  <c r="S59" i="38"/>
  <c r="T53" i="38"/>
  <c r="K57" i="38"/>
  <c r="L57" i="38"/>
  <c r="J59" i="38"/>
  <c r="N53" i="38"/>
  <c r="M53" i="38"/>
  <c r="I118" i="38"/>
  <c r="AU118" i="38"/>
  <c r="F135" i="38"/>
  <c r="M57" i="38" l="1"/>
  <c r="N57" i="38"/>
  <c r="O57" i="38" s="1"/>
  <c r="K59" i="38"/>
  <c r="J136" i="38"/>
  <c r="K136" i="38" s="1"/>
  <c r="I135" i="38"/>
  <c r="AU135" i="38"/>
  <c r="R59" i="38"/>
  <c r="Q136" i="38"/>
  <c r="R136" i="38" s="1"/>
  <c r="T59" i="38"/>
  <c r="S136" i="38"/>
  <c r="T136" i="38" s="1"/>
  <c r="L59" i="38"/>
  <c r="N59" i="38"/>
  <c r="O53" i="38"/>
  <c r="O59" i="38" l="1"/>
  <c r="N136" i="38"/>
  <c r="O136" i="38" s="1"/>
  <c r="M59" i="38"/>
  <c r="L136" i="38"/>
  <c r="M136" i="38" s="1"/>
  <c r="S135" i="36" l="1"/>
  <c r="T135" i="36" s="1"/>
  <c r="Q135" i="36"/>
  <c r="R135" i="36" s="1"/>
  <c r="P135" i="36"/>
  <c r="O135" i="36"/>
  <c r="N135" i="36"/>
  <c r="L135" i="36"/>
  <c r="J135" i="36"/>
  <c r="D135" i="36"/>
  <c r="M135" i="36" s="1"/>
  <c r="Z134" i="36"/>
  <c r="W134" i="36"/>
  <c r="T134" i="36"/>
  <c r="R134" i="36"/>
  <c r="O134" i="36"/>
  <c r="M134" i="36"/>
  <c r="K134" i="36"/>
  <c r="Z133" i="36"/>
  <c r="W133" i="36"/>
  <c r="T133" i="36"/>
  <c r="R133" i="36"/>
  <c r="O133" i="36"/>
  <c r="M133" i="36"/>
  <c r="K133" i="36"/>
  <c r="F133" i="36"/>
  <c r="AU133" i="36" s="1"/>
  <c r="AU132" i="36"/>
  <c r="Z132" i="36"/>
  <c r="W132" i="36"/>
  <c r="T132" i="36"/>
  <c r="O132" i="36"/>
  <c r="M132" i="36"/>
  <c r="K132" i="36"/>
  <c r="Z131" i="36"/>
  <c r="W131" i="36"/>
  <c r="T131" i="36"/>
  <c r="R131" i="36"/>
  <c r="O131" i="36"/>
  <c r="M131" i="36"/>
  <c r="K131" i="36"/>
  <c r="F131" i="36"/>
  <c r="AU131" i="36" s="1"/>
  <c r="AU130" i="36"/>
  <c r="Z130" i="36"/>
  <c r="W130" i="36"/>
  <c r="T130" i="36"/>
  <c r="O130" i="36"/>
  <c r="M130" i="36"/>
  <c r="K130" i="36"/>
  <c r="Z129" i="36"/>
  <c r="W129" i="36"/>
  <c r="T129" i="36"/>
  <c r="R129" i="36"/>
  <c r="O129" i="36"/>
  <c r="M129" i="36"/>
  <c r="K129" i="36"/>
  <c r="F129" i="36"/>
  <c r="AU129" i="36" s="1"/>
  <c r="Z128" i="36"/>
  <c r="W128" i="36"/>
  <c r="T128" i="36"/>
  <c r="O128" i="36"/>
  <c r="M128" i="36"/>
  <c r="K128" i="36"/>
  <c r="F128" i="36"/>
  <c r="AU128" i="36" s="1"/>
  <c r="Z127" i="36"/>
  <c r="W127" i="36"/>
  <c r="T127" i="36"/>
  <c r="O127" i="36"/>
  <c r="M127" i="36"/>
  <c r="K127" i="36"/>
  <c r="F127" i="36"/>
  <c r="AU127" i="36" s="1"/>
  <c r="AU126" i="36"/>
  <c r="Z126" i="36"/>
  <c r="W126" i="36"/>
  <c r="T126" i="36"/>
  <c r="O126" i="36"/>
  <c r="M126" i="36"/>
  <c r="K126" i="36"/>
  <c r="Z125" i="36"/>
  <c r="W125" i="36"/>
  <c r="T125" i="36"/>
  <c r="O125" i="36"/>
  <c r="M125" i="36"/>
  <c r="K125" i="36"/>
  <c r="F125" i="36"/>
  <c r="AU125" i="36" s="1"/>
  <c r="AU124" i="36"/>
  <c r="Z124" i="36"/>
  <c r="W124" i="36"/>
  <c r="T124" i="36"/>
  <c r="R124" i="36"/>
  <c r="O124" i="36"/>
  <c r="M124" i="36"/>
  <c r="K124" i="36"/>
  <c r="I124" i="36"/>
  <c r="Z123" i="36"/>
  <c r="W123" i="36"/>
  <c r="T123" i="36"/>
  <c r="O123" i="36"/>
  <c r="M123" i="36"/>
  <c r="K123" i="36"/>
  <c r="F123" i="36"/>
  <c r="AU123" i="36" s="1"/>
  <c r="Z122" i="36"/>
  <c r="W122" i="36"/>
  <c r="T122" i="36"/>
  <c r="R122" i="36"/>
  <c r="O122" i="36"/>
  <c r="M122" i="36"/>
  <c r="K122" i="36"/>
  <c r="F122" i="36"/>
  <c r="AU122" i="36" s="1"/>
  <c r="Z121" i="36"/>
  <c r="W121" i="36"/>
  <c r="T121" i="36"/>
  <c r="O121" i="36"/>
  <c r="M121" i="36"/>
  <c r="K121" i="36"/>
  <c r="F121" i="36"/>
  <c r="AU121" i="36" s="1"/>
  <c r="AU120" i="36"/>
  <c r="Z120" i="36"/>
  <c r="W120" i="36"/>
  <c r="T120" i="36"/>
  <c r="O120" i="36"/>
  <c r="M120" i="36"/>
  <c r="K120" i="36"/>
  <c r="I120" i="36"/>
  <c r="Z119" i="36"/>
  <c r="W119" i="36"/>
  <c r="T119" i="36"/>
  <c r="R119" i="36"/>
  <c r="O119" i="36"/>
  <c r="M119" i="36"/>
  <c r="K119" i="36"/>
  <c r="F119" i="36"/>
  <c r="AU119" i="36" s="1"/>
  <c r="T118" i="36"/>
  <c r="R118" i="36"/>
  <c r="O118" i="36"/>
  <c r="M118" i="36"/>
  <c r="K118" i="36"/>
  <c r="E118" i="36"/>
  <c r="W118" i="36" s="1"/>
  <c r="AU117" i="36"/>
  <c r="Z117" i="36"/>
  <c r="W117" i="36"/>
  <c r="T117" i="36"/>
  <c r="R117" i="36"/>
  <c r="O117" i="36"/>
  <c r="M117" i="36"/>
  <c r="K117" i="36"/>
  <c r="I117" i="36"/>
  <c r="AU116" i="36"/>
  <c r="Z116" i="36"/>
  <c r="W116" i="36"/>
  <c r="T116" i="36"/>
  <c r="R116" i="36"/>
  <c r="O116" i="36"/>
  <c r="M116" i="36"/>
  <c r="K116" i="36"/>
  <c r="I116" i="36"/>
  <c r="T115" i="36"/>
  <c r="O115" i="36"/>
  <c r="M115" i="36"/>
  <c r="K115" i="36"/>
  <c r="I115" i="36"/>
  <c r="F115" i="36"/>
  <c r="AU115" i="36" s="1"/>
  <c r="E115" i="36"/>
  <c r="Z115" i="36" s="1"/>
  <c r="Z114" i="36"/>
  <c r="W114" i="36"/>
  <c r="T114" i="36"/>
  <c r="R114" i="36"/>
  <c r="O114" i="36"/>
  <c r="M114" i="36"/>
  <c r="K114" i="36"/>
  <c r="I114" i="36"/>
  <c r="F114" i="36"/>
  <c r="AU114" i="36" s="1"/>
  <c r="T112" i="36"/>
  <c r="S112" i="36"/>
  <c r="R112" i="36"/>
  <c r="Q112" i="36"/>
  <c r="P112" i="36"/>
  <c r="N112" i="36"/>
  <c r="O112" i="36" s="1"/>
  <c r="L112" i="36"/>
  <c r="M112" i="36" s="1"/>
  <c r="K112" i="36"/>
  <c r="J112" i="36"/>
  <c r="D112" i="36"/>
  <c r="T111" i="36"/>
  <c r="R111" i="36"/>
  <c r="O111" i="36"/>
  <c r="M111" i="36"/>
  <c r="K111" i="36"/>
  <c r="E111" i="36"/>
  <c r="Z111" i="36" s="1"/>
  <c r="AU110" i="36"/>
  <c r="Z110" i="36"/>
  <c r="W110" i="36"/>
  <c r="T110" i="36"/>
  <c r="R110" i="36"/>
  <c r="O110" i="36"/>
  <c r="M110" i="36"/>
  <c r="K110" i="36"/>
  <c r="I110" i="36"/>
  <c r="T109" i="36"/>
  <c r="O109" i="36"/>
  <c r="M109" i="36"/>
  <c r="K109" i="36"/>
  <c r="I109" i="36"/>
  <c r="F109" i="36"/>
  <c r="AU109" i="36" s="1"/>
  <c r="E109" i="36"/>
  <c r="Z109" i="36" s="1"/>
  <c r="AU108" i="36"/>
  <c r="Z108" i="36"/>
  <c r="W108" i="36"/>
  <c r="T108" i="36"/>
  <c r="R108" i="36"/>
  <c r="O108" i="36"/>
  <c r="M108" i="36"/>
  <c r="K108" i="36"/>
  <c r="I108" i="36"/>
  <c r="Z107" i="36"/>
  <c r="W107" i="36"/>
  <c r="T107" i="36"/>
  <c r="O107" i="36"/>
  <c r="M107" i="36"/>
  <c r="K107" i="36"/>
  <c r="F107" i="36"/>
  <c r="AU107" i="36" s="1"/>
  <c r="T106" i="36"/>
  <c r="R106" i="36"/>
  <c r="O106" i="36"/>
  <c r="M106" i="36"/>
  <c r="K106" i="36"/>
  <c r="E106" i="36"/>
  <c r="Z106" i="36" s="1"/>
  <c r="AU105" i="36"/>
  <c r="Z105" i="36"/>
  <c r="W105" i="36"/>
  <c r="T105" i="36"/>
  <c r="R105" i="36"/>
  <c r="O105" i="36"/>
  <c r="M105" i="36"/>
  <c r="K105" i="36"/>
  <c r="I105" i="36"/>
  <c r="AU104" i="36"/>
  <c r="Z104" i="36"/>
  <c r="W104" i="36"/>
  <c r="T104" i="36"/>
  <c r="O104" i="36"/>
  <c r="M104" i="36"/>
  <c r="K104" i="36"/>
  <c r="T103" i="36"/>
  <c r="O103" i="36"/>
  <c r="M103" i="36"/>
  <c r="K103" i="36"/>
  <c r="E103" i="36"/>
  <c r="F103" i="36" s="1"/>
  <c r="AU103" i="36" s="1"/>
  <c r="AU102" i="36"/>
  <c r="Z102" i="36"/>
  <c r="W102" i="36"/>
  <c r="T102" i="36"/>
  <c r="R102" i="36"/>
  <c r="O102" i="36"/>
  <c r="M102" i="36"/>
  <c r="K102" i="36"/>
  <c r="I102" i="36"/>
  <c r="F102" i="36"/>
  <c r="AU101" i="36"/>
  <c r="Z101" i="36"/>
  <c r="W101" i="36"/>
  <c r="T101" i="36"/>
  <c r="R101" i="36"/>
  <c r="O101" i="36"/>
  <c r="M101" i="36"/>
  <c r="K101" i="36"/>
  <c r="I101" i="36"/>
  <c r="Z100" i="36"/>
  <c r="W100" i="36"/>
  <c r="T100" i="36"/>
  <c r="R100" i="36"/>
  <c r="O100" i="36"/>
  <c r="M100" i="36"/>
  <c r="K100" i="36"/>
  <c r="I100" i="36"/>
  <c r="F100" i="36"/>
  <c r="AU100" i="36" s="1"/>
  <c r="Z99" i="36"/>
  <c r="W99" i="36"/>
  <c r="T99" i="36"/>
  <c r="R99" i="36"/>
  <c r="O99" i="36"/>
  <c r="M99" i="36"/>
  <c r="K99" i="36"/>
  <c r="F99" i="36"/>
  <c r="AU99" i="36" s="1"/>
  <c r="Z98" i="36"/>
  <c r="W98" i="36"/>
  <c r="T98" i="36"/>
  <c r="R98" i="36"/>
  <c r="O98" i="36"/>
  <c r="M98" i="36"/>
  <c r="K98" i="36"/>
  <c r="F98" i="36"/>
  <c r="AU98" i="36" s="1"/>
  <c r="AU97" i="36"/>
  <c r="Z97" i="36"/>
  <c r="W97" i="36"/>
  <c r="T97" i="36"/>
  <c r="R97" i="36"/>
  <c r="O97" i="36"/>
  <c r="M97" i="36"/>
  <c r="K97" i="36"/>
  <c r="I97" i="36"/>
  <c r="F97" i="36"/>
  <c r="AU96" i="36"/>
  <c r="Z96" i="36"/>
  <c r="W96" i="36"/>
  <c r="T96" i="36"/>
  <c r="R96" i="36"/>
  <c r="O96" i="36"/>
  <c r="M96" i="36"/>
  <c r="K96" i="36"/>
  <c r="I96" i="36"/>
  <c r="F96" i="36"/>
  <c r="AU95" i="36"/>
  <c r="Z95" i="36"/>
  <c r="W95" i="36"/>
  <c r="T95" i="36"/>
  <c r="R95" i="36"/>
  <c r="O95" i="36"/>
  <c r="M95" i="36"/>
  <c r="K95" i="36"/>
  <c r="I95" i="36"/>
  <c r="S93" i="36"/>
  <c r="T93" i="36" s="1"/>
  <c r="R93" i="36"/>
  <c r="Q93" i="36"/>
  <c r="P93" i="36"/>
  <c r="O93" i="36"/>
  <c r="N93" i="36"/>
  <c r="L93" i="36"/>
  <c r="J93" i="36"/>
  <c r="K93" i="36" s="1"/>
  <c r="I93" i="36"/>
  <c r="F93" i="36"/>
  <c r="E93" i="36"/>
  <c r="W93" i="36" s="1"/>
  <c r="D93" i="36"/>
  <c r="M93" i="36" s="1"/>
  <c r="AU92" i="36"/>
  <c r="Z92" i="36"/>
  <c r="W92" i="36"/>
  <c r="T92" i="36"/>
  <c r="R92" i="36"/>
  <c r="O92" i="36"/>
  <c r="M92" i="36"/>
  <c r="K92" i="36"/>
  <c r="AU91" i="36"/>
  <c r="Z91" i="36"/>
  <c r="W91" i="36"/>
  <c r="T91" i="36"/>
  <c r="R91" i="36"/>
  <c r="O91" i="36"/>
  <c r="M91" i="36"/>
  <c r="K91" i="36"/>
  <c r="I91" i="36"/>
  <c r="AU90" i="36"/>
  <c r="Z90" i="36"/>
  <c r="W90" i="36"/>
  <c r="T90" i="36"/>
  <c r="R90" i="36"/>
  <c r="O90" i="36"/>
  <c r="M90" i="36"/>
  <c r="K90" i="36"/>
  <c r="I90" i="36"/>
  <c r="AU89" i="36"/>
  <c r="Z89" i="36"/>
  <c r="W89" i="36"/>
  <c r="T89" i="36"/>
  <c r="R89" i="36"/>
  <c r="O89" i="36"/>
  <c r="M89" i="36"/>
  <c r="K89" i="36"/>
  <c r="I89" i="36"/>
  <c r="AU88" i="36"/>
  <c r="Z88" i="36"/>
  <c r="W88" i="36"/>
  <c r="T88" i="36"/>
  <c r="R88" i="36"/>
  <c r="O88" i="36"/>
  <c r="M88" i="36"/>
  <c r="K88" i="36"/>
  <c r="AU87" i="36"/>
  <c r="Z87" i="36"/>
  <c r="W87" i="36"/>
  <c r="T87" i="36"/>
  <c r="R87" i="36"/>
  <c r="O87" i="36"/>
  <c r="M87" i="36"/>
  <c r="K87" i="36"/>
  <c r="I87" i="36"/>
  <c r="AU86" i="36"/>
  <c r="Z86" i="36"/>
  <c r="W86" i="36"/>
  <c r="T86" i="36"/>
  <c r="R86" i="36"/>
  <c r="O86" i="36"/>
  <c r="M86" i="36"/>
  <c r="K86" i="36"/>
  <c r="AU85" i="36"/>
  <c r="Z85" i="36"/>
  <c r="W85" i="36"/>
  <c r="T85" i="36"/>
  <c r="R85" i="36"/>
  <c r="O85" i="36"/>
  <c r="M85" i="36"/>
  <c r="K85" i="36"/>
  <c r="I85" i="36"/>
  <c r="AU84" i="36"/>
  <c r="Z84" i="36"/>
  <c r="W84" i="36"/>
  <c r="T84" i="36"/>
  <c r="R84" i="36"/>
  <c r="O84" i="36"/>
  <c r="M84" i="36"/>
  <c r="K84" i="36"/>
  <c r="AU83" i="36"/>
  <c r="Z83" i="36"/>
  <c r="W83" i="36"/>
  <c r="T83" i="36"/>
  <c r="R83" i="36"/>
  <c r="O83" i="36"/>
  <c r="M83" i="36"/>
  <c r="K83" i="36"/>
  <c r="AU82" i="36"/>
  <c r="Z82" i="36"/>
  <c r="W82" i="36"/>
  <c r="T82" i="36"/>
  <c r="R82" i="36"/>
  <c r="O82" i="36"/>
  <c r="M82" i="36"/>
  <c r="K82" i="36"/>
  <c r="I82" i="36"/>
  <c r="AU81" i="36"/>
  <c r="Z81" i="36"/>
  <c r="W81" i="36"/>
  <c r="T81" i="36"/>
  <c r="R81" i="36"/>
  <c r="O81" i="36"/>
  <c r="M81" i="36"/>
  <c r="K81" i="36"/>
  <c r="I81" i="36"/>
  <c r="S79" i="36"/>
  <c r="T79" i="36" s="1"/>
  <c r="Q79" i="36"/>
  <c r="R79" i="36" s="1"/>
  <c r="P79" i="36"/>
  <c r="O79" i="36"/>
  <c r="N79" i="36"/>
  <c r="L79" i="36"/>
  <c r="M79" i="36" s="1"/>
  <c r="J79" i="36"/>
  <c r="K79" i="36" s="1"/>
  <c r="D79" i="36"/>
  <c r="Z78" i="36"/>
  <c r="T78" i="36"/>
  <c r="O78" i="36"/>
  <c r="M78" i="36"/>
  <c r="K78" i="36"/>
  <c r="F78" i="36"/>
  <c r="AU78" i="36" s="1"/>
  <c r="E78" i="36"/>
  <c r="W78" i="36" s="1"/>
  <c r="AU77" i="36"/>
  <c r="Z77" i="36"/>
  <c r="W77" i="36"/>
  <c r="T77" i="36"/>
  <c r="O77" i="36"/>
  <c r="M77" i="36"/>
  <c r="K77" i="36"/>
  <c r="Z76" i="36"/>
  <c r="W76" i="36"/>
  <c r="T76" i="36"/>
  <c r="R76" i="36"/>
  <c r="O76" i="36"/>
  <c r="M76" i="36"/>
  <c r="K76" i="36"/>
  <c r="F76" i="36"/>
  <c r="AU76" i="36" s="1"/>
  <c r="AU75" i="36"/>
  <c r="Z75" i="36"/>
  <c r="W75" i="36"/>
  <c r="T75" i="36"/>
  <c r="O75" i="36"/>
  <c r="M75" i="36"/>
  <c r="K75" i="36"/>
  <c r="Z74" i="36"/>
  <c r="W74" i="36"/>
  <c r="T74" i="36"/>
  <c r="O74" i="36"/>
  <c r="M74" i="36"/>
  <c r="K74" i="36"/>
  <c r="F74" i="36"/>
  <c r="AU74" i="36" s="1"/>
  <c r="T73" i="36"/>
  <c r="R73" i="36"/>
  <c r="O73" i="36"/>
  <c r="M73" i="36"/>
  <c r="K73" i="36"/>
  <c r="E73" i="36"/>
  <c r="Z73" i="36" s="1"/>
  <c r="AU72" i="36"/>
  <c r="Z72" i="36"/>
  <c r="W72" i="36"/>
  <c r="T72" i="36"/>
  <c r="O72" i="36"/>
  <c r="M72" i="36"/>
  <c r="K72" i="36"/>
  <c r="F72" i="36"/>
  <c r="AU71" i="36"/>
  <c r="Z71" i="36"/>
  <c r="W71" i="36"/>
  <c r="T71" i="36"/>
  <c r="O71" i="36"/>
  <c r="M71" i="36"/>
  <c r="K71" i="36"/>
  <c r="Z70" i="36"/>
  <c r="W70" i="36"/>
  <c r="T70" i="36"/>
  <c r="O70" i="36"/>
  <c r="M70" i="36"/>
  <c r="K70" i="36"/>
  <c r="F70" i="36"/>
  <c r="AU70" i="36" s="1"/>
  <c r="W69" i="36"/>
  <c r="T69" i="36"/>
  <c r="R69" i="36"/>
  <c r="O69" i="36"/>
  <c r="M69" i="36"/>
  <c r="K69" i="36"/>
  <c r="E69" i="36"/>
  <c r="F69" i="36" s="1"/>
  <c r="AU69" i="36" s="1"/>
  <c r="AU68" i="36"/>
  <c r="Z68" i="36"/>
  <c r="W68" i="36"/>
  <c r="T68" i="36"/>
  <c r="O68" i="36"/>
  <c r="M68" i="36"/>
  <c r="K68" i="36"/>
  <c r="AU67" i="36"/>
  <c r="Z67" i="36"/>
  <c r="W67" i="36"/>
  <c r="T67" i="36"/>
  <c r="O67" i="36"/>
  <c r="M67" i="36"/>
  <c r="K67" i="36"/>
  <c r="Z66" i="36"/>
  <c r="W66" i="36"/>
  <c r="T66" i="36"/>
  <c r="R66" i="36"/>
  <c r="O66" i="36"/>
  <c r="M66" i="36"/>
  <c r="K66" i="36"/>
  <c r="F66" i="36"/>
  <c r="AU66" i="36" s="1"/>
  <c r="AU65" i="36"/>
  <c r="Z65" i="36"/>
  <c r="W65" i="36"/>
  <c r="T65" i="36"/>
  <c r="R65" i="36"/>
  <c r="O65" i="36"/>
  <c r="M65" i="36"/>
  <c r="K65" i="36"/>
  <c r="I65" i="36"/>
  <c r="Z64" i="36"/>
  <c r="W64" i="36"/>
  <c r="T64" i="36"/>
  <c r="O64" i="36"/>
  <c r="M64" i="36"/>
  <c r="K64" i="36"/>
  <c r="F64" i="36"/>
  <c r="AU64" i="36" s="1"/>
  <c r="Z63" i="36"/>
  <c r="W63" i="36"/>
  <c r="T63" i="36"/>
  <c r="R63" i="36"/>
  <c r="O63" i="36"/>
  <c r="M63" i="36"/>
  <c r="K63" i="36"/>
  <c r="F63" i="36"/>
  <c r="Z62" i="36"/>
  <c r="W62" i="36"/>
  <c r="T62" i="36"/>
  <c r="R62" i="36"/>
  <c r="O62" i="36"/>
  <c r="M62" i="36"/>
  <c r="K62" i="36"/>
  <c r="F62" i="36"/>
  <c r="AU62" i="36" s="1"/>
  <c r="AU61" i="36"/>
  <c r="Z61" i="36"/>
  <c r="W61" i="36"/>
  <c r="T61" i="36"/>
  <c r="R61" i="36"/>
  <c r="O61" i="36"/>
  <c r="M61" i="36"/>
  <c r="K61" i="36"/>
  <c r="I61" i="36"/>
  <c r="F61" i="36"/>
  <c r="Z58" i="36"/>
  <c r="W58" i="36"/>
  <c r="J58" i="36"/>
  <c r="L58" i="36" s="1"/>
  <c r="I58" i="36"/>
  <c r="H58" i="36"/>
  <c r="E58" i="36"/>
  <c r="F58" i="36" s="1"/>
  <c r="D58" i="36"/>
  <c r="S58" i="36" s="1"/>
  <c r="T58" i="36" s="1"/>
  <c r="Z57" i="36"/>
  <c r="P57" i="36"/>
  <c r="Q57" i="36" s="1"/>
  <c r="R57" i="36" s="1"/>
  <c r="H57" i="36"/>
  <c r="I57" i="36" s="1"/>
  <c r="F57" i="36"/>
  <c r="G57" i="36" s="1"/>
  <c r="E57" i="36"/>
  <c r="W57" i="36" s="1"/>
  <c r="D57" i="36"/>
  <c r="S57" i="36" s="1"/>
  <c r="T57" i="36" s="1"/>
  <c r="S56" i="36"/>
  <c r="T56" i="36" s="1"/>
  <c r="J56" i="36"/>
  <c r="L56" i="36" s="1"/>
  <c r="H56" i="36"/>
  <c r="I56" i="36" s="1"/>
  <c r="E59" i="36"/>
  <c r="P56" i="36"/>
  <c r="Q56" i="36" s="1"/>
  <c r="R56" i="36" s="1"/>
  <c r="S55" i="36"/>
  <c r="T55" i="36" s="1"/>
  <c r="P55" i="36"/>
  <c r="Q55" i="36" s="1"/>
  <c r="R55" i="36" s="1"/>
  <c r="J55" i="36"/>
  <c r="K55" i="36" s="1"/>
  <c r="H55" i="36"/>
  <c r="I55" i="36" s="1"/>
  <c r="F55" i="36"/>
  <c r="Z54" i="36"/>
  <c r="W54" i="36"/>
  <c r="S54" i="36"/>
  <c r="T54" i="36" s="1"/>
  <c r="J54" i="36"/>
  <c r="L54" i="36" s="1"/>
  <c r="H54" i="36"/>
  <c r="I54" i="36" s="1"/>
  <c r="F54" i="36"/>
  <c r="G54" i="36" s="1"/>
  <c r="W53" i="36"/>
  <c r="G53" i="36"/>
  <c r="L53" i="36"/>
  <c r="S51" i="36"/>
  <c r="Q51" i="36"/>
  <c r="R51" i="36" s="1"/>
  <c r="P51" i="36"/>
  <c r="O51" i="36"/>
  <c r="N51" i="36"/>
  <c r="L51" i="36"/>
  <c r="J51" i="36"/>
  <c r="K51" i="36" s="1"/>
  <c r="E51" i="36"/>
  <c r="D51" i="36"/>
  <c r="M51" i="36" s="1"/>
  <c r="AU50" i="36"/>
  <c r="Z50" i="36"/>
  <c r="W50" i="36"/>
  <c r="T50" i="36"/>
  <c r="R50" i="36"/>
  <c r="O50" i="36"/>
  <c r="M50" i="36"/>
  <c r="K50" i="36"/>
  <c r="I50" i="36"/>
  <c r="F50" i="36"/>
  <c r="Z49" i="36"/>
  <c r="W49" i="36"/>
  <c r="T49" i="36"/>
  <c r="R49" i="36"/>
  <c r="O49" i="36"/>
  <c r="M49" i="36"/>
  <c r="K49" i="36"/>
  <c r="I49" i="36"/>
  <c r="F49" i="36"/>
  <c r="AU49" i="36" s="1"/>
  <c r="Z48" i="36"/>
  <c r="W48" i="36"/>
  <c r="T48" i="36"/>
  <c r="R48" i="36"/>
  <c r="O48" i="36"/>
  <c r="M48" i="36"/>
  <c r="K48" i="36"/>
  <c r="F48" i="36"/>
  <c r="I48" i="36" s="1"/>
  <c r="AU47" i="36"/>
  <c r="Z47" i="36"/>
  <c r="W47" i="36"/>
  <c r="T47" i="36"/>
  <c r="R47" i="36"/>
  <c r="O47" i="36"/>
  <c r="M47" i="36"/>
  <c r="K47" i="36"/>
  <c r="I47" i="36"/>
  <c r="F47" i="36"/>
  <c r="AU46" i="36"/>
  <c r="Z46" i="36"/>
  <c r="W46" i="36"/>
  <c r="T46" i="36"/>
  <c r="R46" i="36"/>
  <c r="O46" i="36"/>
  <c r="M46" i="36"/>
  <c r="K46" i="36"/>
  <c r="I46" i="36"/>
  <c r="F46" i="36"/>
  <c r="Z45" i="36"/>
  <c r="W45" i="36"/>
  <c r="T45" i="36"/>
  <c r="R45" i="36"/>
  <c r="O45" i="36"/>
  <c r="M45" i="36"/>
  <c r="K45" i="36"/>
  <c r="F45" i="36"/>
  <c r="AU45" i="36" s="1"/>
  <c r="Z44" i="36"/>
  <c r="W44" i="36"/>
  <c r="T44" i="36"/>
  <c r="R44" i="36"/>
  <c r="O44" i="36"/>
  <c r="M44" i="36"/>
  <c r="K44" i="36"/>
  <c r="F44" i="36"/>
  <c r="F51" i="36" s="1"/>
  <c r="I51" i="36" s="1"/>
  <c r="W42" i="36"/>
  <c r="S42" i="36"/>
  <c r="Q42" i="36"/>
  <c r="R42" i="36" s="1"/>
  <c r="P42" i="36"/>
  <c r="N42" i="36"/>
  <c r="O42" i="36" s="1"/>
  <c r="M42" i="36"/>
  <c r="L42" i="36"/>
  <c r="J42" i="36"/>
  <c r="E42" i="36"/>
  <c r="D42" i="36"/>
  <c r="K42" i="36" s="1"/>
  <c r="AU41" i="36"/>
  <c r="Z41" i="36"/>
  <c r="W41" i="36"/>
  <c r="T41" i="36"/>
  <c r="R41" i="36"/>
  <c r="O41" i="36"/>
  <c r="M41" i="36"/>
  <c r="K41" i="36"/>
  <c r="I41" i="36"/>
  <c r="AU40" i="36"/>
  <c r="Z40" i="36"/>
  <c r="W40" i="36"/>
  <c r="T40" i="36"/>
  <c r="R40" i="36"/>
  <c r="O40" i="36"/>
  <c r="M40" i="36"/>
  <c r="K40" i="36"/>
  <c r="I40" i="36"/>
  <c r="F40" i="36"/>
  <c r="Z39" i="36"/>
  <c r="W39" i="36"/>
  <c r="T39" i="36"/>
  <c r="R39" i="36"/>
  <c r="O39" i="36"/>
  <c r="M39" i="36"/>
  <c r="K39" i="36"/>
  <c r="F39" i="36"/>
  <c r="AU39" i="36" s="1"/>
  <c r="Z38" i="36"/>
  <c r="W38" i="36"/>
  <c r="T38" i="36"/>
  <c r="R38" i="36"/>
  <c r="O38" i="36"/>
  <c r="M38" i="36"/>
  <c r="K38" i="36"/>
  <c r="F38" i="36"/>
  <c r="AU38" i="36" s="1"/>
  <c r="Z37" i="36"/>
  <c r="W37" i="36"/>
  <c r="T37" i="36"/>
  <c r="R37" i="36"/>
  <c r="O37" i="36"/>
  <c r="M37" i="36"/>
  <c r="K37" i="36"/>
  <c r="F37" i="36"/>
  <c r="AU37" i="36" s="1"/>
  <c r="AU36" i="36"/>
  <c r="Z36" i="36"/>
  <c r="W36" i="36"/>
  <c r="T36" i="36"/>
  <c r="R36" i="36"/>
  <c r="O36" i="36"/>
  <c r="M36" i="36"/>
  <c r="K36" i="36"/>
  <c r="I36" i="36"/>
  <c r="AU35" i="36"/>
  <c r="Z35" i="36"/>
  <c r="T35" i="36"/>
  <c r="R35" i="36"/>
  <c r="O35" i="36"/>
  <c r="M35" i="36"/>
  <c r="K35" i="36"/>
  <c r="I35" i="36"/>
  <c r="F35" i="36"/>
  <c r="E35" i="36"/>
  <c r="W35" i="36" s="1"/>
  <c r="AU34" i="36"/>
  <c r="Z34" i="36"/>
  <c r="W34" i="36"/>
  <c r="T34" i="36"/>
  <c r="R34" i="36"/>
  <c r="O34" i="36"/>
  <c r="M34" i="36"/>
  <c r="K34" i="36"/>
  <c r="I34" i="36"/>
  <c r="Z33" i="36"/>
  <c r="W33" i="36"/>
  <c r="T33" i="36"/>
  <c r="R33" i="36"/>
  <c r="O33" i="36"/>
  <c r="M33" i="36"/>
  <c r="K33" i="36"/>
  <c r="F33" i="36"/>
  <c r="F42" i="36" s="1"/>
  <c r="I42" i="36" s="1"/>
  <c r="T31" i="36"/>
  <c r="S31" i="36"/>
  <c r="R31" i="36"/>
  <c r="Q31" i="36"/>
  <c r="P31" i="36"/>
  <c r="N31" i="36"/>
  <c r="O31" i="36" s="1"/>
  <c r="L31" i="36"/>
  <c r="J31" i="36"/>
  <c r="D31" i="36"/>
  <c r="T30" i="36"/>
  <c r="O30" i="36"/>
  <c r="M30" i="36"/>
  <c r="K30" i="36"/>
  <c r="E30" i="36"/>
  <c r="F30" i="36" s="1"/>
  <c r="AU29" i="36"/>
  <c r="Z29" i="36"/>
  <c r="W29" i="36"/>
  <c r="T29" i="36"/>
  <c r="O29" i="36"/>
  <c r="M29" i="36"/>
  <c r="K29" i="36"/>
  <c r="I29" i="36"/>
  <c r="AU28" i="36"/>
  <c r="Z28" i="36"/>
  <c r="W28" i="36"/>
  <c r="T28" i="36"/>
  <c r="O28" i="36"/>
  <c r="M28" i="36"/>
  <c r="K28" i="36"/>
  <c r="I28" i="36"/>
  <c r="Z27" i="36"/>
  <c r="W27" i="36"/>
  <c r="T27" i="36"/>
  <c r="O27" i="36"/>
  <c r="M27" i="36"/>
  <c r="K27" i="36"/>
  <c r="I27" i="36"/>
  <c r="AU26" i="36"/>
  <c r="Z26" i="36"/>
  <c r="W26" i="36"/>
  <c r="T26" i="36"/>
  <c r="R26" i="36"/>
  <c r="O26" i="36"/>
  <c r="M26" i="36"/>
  <c r="K26" i="36"/>
  <c r="I26" i="36"/>
  <c r="AU25" i="36"/>
  <c r="Z25" i="36"/>
  <c r="W25" i="36"/>
  <c r="T25" i="36"/>
  <c r="R25" i="36"/>
  <c r="O25" i="36"/>
  <c r="M25" i="36"/>
  <c r="K25" i="36"/>
  <c r="I25" i="36"/>
  <c r="T24" i="36"/>
  <c r="R24" i="36"/>
  <c r="O24" i="36"/>
  <c r="M24" i="36"/>
  <c r="K24" i="36"/>
  <c r="E24" i="36"/>
  <c r="Z24" i="36" s="1"/>
  <c r="Z23" i="36"/>
  <c r="W23" i="36"/>
  <c r="T23" i="36"/>
  <c r="R23" i="36"/>
  <c r="O23" i="36"/>
  <c r="M23" i="36"/>
  <c r="K23" i="36"/>
  <c r="F23" i="36"/>
  <c r="AU23" i="36" s="1"/>
  <c r="Z22" i="36"/>
  <c r="W22" i="36"/>
  <c r="T22" i="36"/>
  <c r="O22" i="36"/>
  <c r="M22" i="36"/>
  <c r="K22" i="36"/>
  <c r="F22" i="36"/>
  <c r="AU22" i="36" s="1"/>
  <c r="AU21" i="36"/>
  <c r="Z21" i="36"/>
  <c r="W21" i="36"/>
  <c r="T21" i="36"/>
  <c r="O21" i="36"/>
  <c r="M21" i="36"/>
  <c r="K21" i="36"/>
  <c r="I21" i="36"/>
  <c r="AU20" i="36"/>
  <c r="Z20" i="36"/>
  <c r="W20" i="36"/>
  <c r="T20" i="36"/>
  <c r="R20" i="36"/>
  <c r="O20" i="36"/>
  <c r="M20" i="36"/>
  <c r="K20" i="36"/>
  <c r="I20" i="36"/>
  <c r="AU19" i="36"/>
  <c r="Z19" i="36"/>
  <c r="W19" i="36"/>
  <c r="T19" i="36"/>
  <c r="R19" i="36"/>
  <c r="O19" i="36"/>
  <c r="M19" i="36"/>
  <c r="K19" i="36"/>
  <c r="I19" i="36"/>
  <c r="F19" i="36"/>
  <c r="Z18" i="36"/>
  <c r="W18" i="36"/>
  <c r="T18" i="36"/>
  <c r="O18" i="36"/>
  <c r="M18" i="36"/>
  <c r="K18" i="36"/>
  <c r="F18" i="36"/>
  <c r="I18" i="36" s="1"/>
  <c r="Z17" i="36"/>
  <c r="W17" i="36"/>
  <c r="T17" i="36"/>
  <c r="O17" i="36"/>
  <c r="M17" i="36"/>
  <c r="K17" i="36"/>
  <c r="I17" i="36"/>
  <c r="Z16" i="36"/>
  <c r="W16" i="36"/>
  <c r="T16" i="36"/>
  <c r="R16" i="36"/>
  <c r="O16" i="36"/>
  <c r="M16" i="36"/>
  <c r="K16" i="36"/>
  <c r="F16" i="36"/>
  <c r="AU16" i="36" s="1"/>
  <c r="Z15" i="36"/>
  <c r="W15" i="36"/>
  <c r="T15" i="36"/>
  <c r="O15" i="36"/>
  <c r="M15" i="36"/>
  <c r="K15" i="36"/>
  <c r="I15" i="36"/>
  <c r="T14" i="36"/>
  <c r="R14" i="36"/>
  <c r="O14" i="36"/>
  <c r="M14" i="36"/>
  <c r="K14" i="36"/>
  <c r="E14" i="36"/>
  <c r="W14" i="36" s="1"/>
  <c r="Z13" i="36"/>
  <c r="W13" i="36"/>
  <c r="T13" i="36"/>
  <c r="R13" i="36"/>
  <c r="O13" i="36"/>
  <c r="M13" i="36"/>
  <c r="K13" i="36"/>
  <c r="I13" i="36"/>
  <c r="AU12" i="36"/>
  <c r="Z12" i="36"/>
  <c r="W12" i="36"/>
  <c r="T12" i="36"/>
  <c r="R12" i="36"/>
  <c r="O12" i="36"/>
  <c r="M12" i="36"/>
  <c r="K12" i="36"/>
  <c r="I12" i="36"/>
  <c r="AU11" i="36"/>
  <c r="Z11" i="36"/>
  <c r="W11" i="36"/>
  <c r="T11" i="36"/>
  <c r="R11" i="36"/>
  <c r="O11" i="36"/>
  <c r="M11" i="36"/>
  <c r="K11" i="36"/>
  <c r="I11" i="36"/>
  <c r="AU10" i="36"/>
  <c r="Z10" i="36"/>
  <c r="W10" i="36"/>
  <c r="T10" i="36"/>
  <c r="R10" i="36"/>
  <c r="O10" i="36"/>
  <c r="M10" i="36"/>
  <c r="K10" i="36"/>
  <c r="I10" i="36"/>
  <c r="Z9" i="36"/>
  <c r="W9" i="36"/>
  <c r="T9" i="36"/>
  <c r="R9" i="36"/>
  <c r="O9" i="36"/>
  <c r="M9" i="36"/>
  <c r="K9" i="36"/>
  <c r="I9" i="36"/>
  <c r="F9" i="36"/>
  <c r="AU8" i="36"/>
  <c r="Z8" i="36"/>
  <c r="W8" i="36"/>
  <c r="T8" i="36"/>
  <c r="R8" i="36"/>
  <c r="O8" i="36"/>
  <c r="M8" i="36"/>
  <c r="K8" i="36"/>
  <c r="I8" i="36"/>
  <c r="AU7" i="36"/>
  <c r="W7" i="36"/>
  <c r="T7" i="36"/>
  <c r="R7" i="36"/>
  <c r="O7" i="36"/>
  <c r="M7" i="36"/>
  <c r="K7" i="36"/>
  <c r="I7" i="36"/>
  <c r="F7" i="36"/>
  <c r="Z55" i="36" l="1"/>
  <c r="L55" i="36"/>
  <c r="H59" i="36"/>
  <c r="I59" i="36" s="1"/>
  <c r="M54" i="36"/>
  <c r="N54" i="36"/>
  <c r="O54" i="36" s="1"/>
  <c r="K54" i="36"/>
  <c r="F112" i="36"/>
  <c r="I112" i="36" s="1"/>
  <c r="N58" i="36"/>
  <c r="O58" i="36" s="1"/>
  <c r="M58" i="36"/>
  <c r="N56" i="36"/>
  <c r="O56" i="36" s="1"/>
  <c r="M56" i="36"/>
  <c r="I30" i="36"/>
  <c r="AU30" i="36"/>
  <c r="M53" i="36"/>
  <c r="AU55" i="36"/>
  <c r="G58" i="36"/>
  <c r="AU58" i="36"/>
  <c r="AU48" i="36"/>
  <c r="I53" i="36"/>
  <c r="W106" i="36"/>
  <c r="W30" i="36"/>
  <c r="K31" i="36"/>
  <c r="T42" i="36"/>
  <c r="Z53" i="36"/>
  <c r="AU54" i="36"/>
  <c r="W55" i="36"/>
  <c r="P59" i="36"/>
  <c r="W59" i="36" s="1"/>
  <c r="E79" i="36"/>
  <c r="W79" i="36" s="1"/>
  <c r="W103" i="36"/>
  <c r="Z30" i="36"/>
  <c r="AU63" i="36"/>
  <c r="Z103" i="36"/>
  <c r="W111" i="36"/>
  <c r="E135" i="36"/>
  <c r="W135" i="36" s="1"/>
  <c r="G55" i="36"/>
  <c r="K56" i="36"/>
  <c r="AU57" i="36"/>
  <c r="I22" i="36"/>
  <c r="I44" i="36"/>
  <c r="Z69" i="36"/>
  <c r="F111" i="36"/>
  <c r="AU111" i="36" s="1"/>
  <c r="F118" i="36"/>
  <c r="Z7" i="36"/>
  <c r="F14" i="36"/>
  <c r="Z14" i="36"/>
  <c r="I23" i="36"/>
  <c r="E31" i="36"/>
  <c r="I33" i="36"/>
  <c r="AU33" i="36"/>
  <c r="W56" i="36"/>
  <c r="D59" i="36"/>
  <c r="D136" i="36" s="1"/>
  <c r="I66" i="36"/>
  <c r="W73" i="36"/>
  <c r="F106" i="36"/>
  <c r="Z118" i="36"/>
  <c r="W24" i="36"/>
  <c r="I38" i="36"/>
  <c r="I45" i="36"/>
  <c r="S53" i="36"/>
  <c r="F56" i="36"/>
  <c r="F59" i="36" s="1"/>
  <c r="G59" i="36" s="1"/>
  <c r="Z56" i="36"/>
  <c r="J57" i="36"/>
  <c r="F73" i="36"/>
  <c r="E112" i="36"/>
  <c r="W112" i="36" s="1"/>
  <c r="W115" i="36"/>
  <c r="K135" i="36"/>
  <c r="K58" i="36"/>
  <c r="I37" i="36"/>
  <c r="AU44" i="36"/>
  <c r="I16" i="36"/>
  <c r="AU18" i="36"/>
  <c r="F24" i="36"/>
  <c r="T51" i="36"/>
  <c r="W109" i="36"/>
  <c r="I119" i="36"/>
  <c r="M31" i="36"/>
  <c r="N55" i="36" l="1"/>
  <c r="O55" i="36" s="1"/>
  <c r="M55" i="36"/>
  <c r="J59" i="36"/>
  <c r="K53" i="36"/>
  <c r="AU24" i="36"/>
  <c r="I24" i="36"/>
  <c r="AU73" i="36"/>
  <c r="I73" i="36"/>
  <c r="L57" i="36"/>
  <c r="K57" i="36"/>
  <c r="E136" i="36"/>
  <c r="W31" i="36"/>
  <c r="F79" i="36"/>
  <c r="I79" i="36" s="1"/>
  <c r="P136" i="36"/>
  <c r="F31" i="36"/>
  <c r="AU56" i="36"/>
  <c r="G56" i="36"/>
  <c r="O53" i="36"/>
  <c r="AU118" i="36"/>
  <c r="I118" i="36"/>
  <c r="F135" i="36"/>
  <c r="AU106" i="36"/>
  <c r="I106" i="36"/>
  <c r="R53" i="36"/>
  <c r="Q59" i="36"/>
  <c r="AU53" i="36"/>
  <c r="T53" i="36"/>
  <c r="S59" i="36"/>
  <c r="AU14" i="36"/>
  <c r="I14" i="36"/>
  <c r="I31" i="36" l="1"/>
  <c r="F136" i="36"/>
  <c r="I136" i="36" s="1"/>
  <c r="I135" i="36"/>
  <c r="AU135" i="36"/>
  <c r="T59" i="36"/>
  <c r="S136" i="36"/>
  <c r="T136" i="36" s="1"/>
  <c r="K59" i="36"/>
  <c r="J136" i="36"/>
  <c r="K136" i="36" s="1"/>
  <c r="R59" i="36"/>
  <c r="Q136" i="36"/>
  <c r="R136" i="36" s="1"/>
  <c r="N57" i="36"/>
  <c r="M57" i="36"/>
  <c r="L59" i="36"/>
  <c r="E56" i="33"/>
  <c r="D56" i="33"/>
  <c r="E58" i="33"/>
  <c r="D58" i="33"/>
  <c r="D55" i="33"/>
  <c r="E54" i="33"/>
  <c r="D54" i="33"/>
  <c r="E53" i="33"/>
  <c r="D53" i="33"/>
  <c r="S135" i="34"/>
  <c r="Q135" i="34"/>
  <c r="P135" i="34"/>
  <c r="O135" i="34"/>
  <c r="N135" i="34"/>
  <c r="L135" i="34"/>
  <c r="J135" i="34"/>
  <c r="D135" i="34"/>
  <c r="Z134" i="34"/>
  <c r="W134" i="34"/>
  <c r="T134" i="34"/>
  <c r="R134" i="34"/>
  <c r="O134" i="34"/>
  <c r="M134" i="34"/>
  <c r="K134" i="34"/>
  <c r="Z133" i="34"/>
  <c r="W133" i="34"/>
  <c r="T133" i="34"/>
  <c r="R133" i="34"/>
  <c r="O133" i="34"/>
  <c r="M133" i="34"/>
  <c r="K133" i="34"/>
  <c r="F133" i="34"/>
  <c r="AU133" i="34" s="1"/>
  <c r="AU132" i="34"/>
  <c r="Z132" i="34"/>
  <c r="W132" i="34"/>
  <c r="T132" i="34"/>
  <c r="O132" i="34"/>
  <c r="M132" i="34"/>
  <c r="K132" i="34"/>
  <c r="Z131" i="34"/>
  <c r="W131" i="34"/>
  <c r="T131" i="34"/>
  <c r="R131" i="34"/>
  <c r="O131" i="34"/>
  <c r="M131" i="34"/>
  <c r="K131" i="34"/>
  <c r="F131" i="34"/>
  <c r="AU131" i="34" s="1"/>
  <c r="AU130" i="34"/>
  <c r="Z130" i="34"/>
  <c r="W130" i="34"/>
  <c r="T130" i="34"/>
  <c r="O130" i="34"/>
  <c r="M130" i="34"/>
  <c r="K130" i="34"/>
  <c r="Z129" i="34"/>
  <c r="W129" i="34"/>
  <c r="T129" i="34"/>
  <c r="R129" i="34"/>
  <c r="O129" i="34"/>
  <c r="M129" i="34"/>
  <c r="K129" i="34"/>
  <c r="F129" i="34"/>
  <c r="AU129" i="34" s="1"/>
  <c r="Z128" i="34"/>
  <c r="W128" i="34"/>
  <c r="T128" i="34"/>
  <c r="O128" i="34"/>
  <c r="M128" i="34"/>
  <c r="K128" i="34"/>
  <c r="F128" i="34"/>
  <c r="AU128" i="34" s="1"/>
  <c r="Z127" i="34"/>
  <c r="W127" i="34"/>
  <c r="T127" i="34"/>
  <c r="O127" i="34"/>
  <c r="M127" i="34"/>
  <c r="K127" i="34"/>
  <c r="F127" i="34"/>
  <c r="AU127" i="34" s="1"/>
  <c r="AU126" i="34"/>
  <c r="Z126" i="34"/>
  <c r="W126" i="34"/>
  <c r="T126" i="34"/>
  <c r="O126" i="34"/>
  <c r="M126" i="34"/>
  <c r="K126" i="34"/>
  <c r="AU125" i="34"/>
  <c r="Z125" i="34"/>
  <c r="W125" i="34"/>
  <c r="T125" i="34"/>
  <c r="O125" i="34"/>
  <c r="M125" i="34"/>
  <c r="K125" i="34"/>
  <c r="F125" i="34"/>
  <c r="AU124" i="34"/>
  <c r="Z124" i="34"/>
  <c r="W124" i="34"/>
  <c r="T124" i="34"/>
  <c r="R124" i="34"/>
  <c r="O124" i="34"/>
  <c r="M124" i="34"/>
  <c r="K124" i="34"/>
  <c r="I124" i="34"/>
  <c r="Z123" i="34"/>
  <c r="W123" i="34"/>
  <c r="T123" i="34"/>
  <c r="O123" i="34"/>
  <c r="M123" i="34"/>
  <c r="K123" i="34"/>
  <c r="F123" i="34"/>
  <c r="AU123" i="34" s="1"/>
  <c r="Z122" i="34"/>
  <c r="W122" i="34"/>
  <c r="T122" i="34"/>
  <c r="R122" i="34"/>
  <c r="O122" i="34"/>
  <c r="M122" i="34"/>
  <c r="K122" i="34"/>
  <c r="F122" i="34"/>
  <c r="AU122" i="34" s="1"/>
  <c r="Z121" i="34"/>
  <c r="W121" i="34"/>
  <c r="T121" i="34"/>
  <c r="O121" i="34"/>
  <c r="M121" i="34"/>
  <c r="K121" i="34"/>
  <c r="F121" i="34"/>
  <c r="AU121" i="34" s="1"/>
  <c r="AU120" i="34"/>
  <c r="Z120" i="34"/>
  <c r="W120" i="34"/>
  <c r="T120" i="34"/>
  <c r="O120" i="34"/>
  <c r="M120" i="34"/>
  <c r="K120" i="34"/>
  <c r="I120" i="34"/>
  <c r="AU119" i="34"/>
  <c r="Z119" i="34"/>
  <c r="W119" i="34"/>
  <c r="T119" i="34"/>
  <c r="R119" i="34"/>
  <c r="O119" i="34"/>
  <c r="M119" i="34"/>
  <c r="K119" i="34"/>
  <c r="I119" i="34"/>
  <c r="F119" i="34"/>
  <c r="T118" i="34"/>
  <c r="R118" i="34"/>
  <c r="O118" i="34"/>
  <c r="M118" i="34"/>
  <c r="K118" i="34"/>
  <c r="E118" i="34"/>
  <c r="E135" i="34" s="1"/>
  <c r="W135" i="34" s="1"/>
  <c r="AU117" i="34"/>
  <c r="Z117" i="34"/>
  <c r="W117" i="34"/>
  <c r="T117" i="34"/>
  <c r="R117" i="34"/>
  <c r="O117" i="34"/>
  <c r="M117" i="34"/>
  <c r="K117" i="34"/>
  <c r="I117" i="34"/>
  <c r="AU116" i="34"/>
  <c r="Z116" i="34"/>
  <c r="W116" i="34"/>
  <c r="T116" i="34"/>
  <c r="R116" i="34"/>
  <c r="O116" i="34"/>
  <c r="M116" i="34"/>
  <c r="K116" i="34"/>
  <c r="I116" i="34"/>
  <c r="T115" i="34"/>
  <c r="O115" i="34"/>
  <c r="M115" i="34"/>
  <c r="K115" i="34"/>
  <c r="I115" i="34"/>
  <c r="F115" i="34"/>
  <c r="AU115" i="34" s="1"/>
  <c r="E115" i="34"/>
  <c r="Z115" i="34" s="1"/>
  <c r="Z114" i="34"/>
  <c r="W114" i="34"/>
  <c r="T114" i="34"/>
  <c r="R114" i="34"/>
  <c r="O114" i="34"/>
  <c r="M114" i="34"/>
  <c r="K114" i="34"/>
  <c r="F114" i="34"/>
  <c r="AU114" i="34" s="1"/>
  <c r="T112" i="34"/>
  <c r="S112" i="34"/>
  <c r="R112" i="34"/>
  <c r="Q112" i="34"/>
  <c r="P112" i="34"/>
  <c r="N112" i="34"/>
  <c r="O112" i="34" s="1"/>
  <c r="L112" i="34"/>
  <c r="M112" i="34" s="1"/>
  <c r="K112" i="34"/>
  <c r="J112" i="34"/>
  <c r="D112" i="34"/>
  <c r="W111" i="34"/>
  <c r="T111" i="34"/>
  <c r="R111" i="34"/>
  <c r="O111" i="34"/>
  <c r="M111" i="34"/>
  <c r="K111" i="34"/>
  <c r="E111" i="34"/>
  <c r="F111" i="34" s="1"/>
  <c r="AU111" i="34" s="1"/>
  <c r="AU110" i="34"/>
  <c r="Z110" i="34"/>
  <c r="W110" i="34"/>
  <c r="T110" i="34"/>
  <c r="R110" i="34"/>
  <c r="O110" i="34"/>
  <c r="M110" i="34"/>
  <c r="K110" i="34"/>
  <c r="I110" i="34"/>
  <c r="T109" i="34"/>
  <c r="O109" i="34"/>
  <c r="M109" i="34"/>
  <c r="K109" i="34"/>
  <c r="F109" i="34"/>
  <c r="I109" i="34" s="1"/>
  <c r="E109" i="34"/>
  <c r="Z109" i="34" s="1"/>
  <c r="AU108" i="34"/>
  <c r="Z108" i="34"/>
  <c r="W108" i="34"/>
  <c r="T108" i="34"/>
  <c r="R108" i="34"/>
  <c r="O108" i="34"/>
  <c r="M108" i="34"/>
  <c r="K108" i="34"/>
  <c r="I108" i="34"/>
  <c r="Z107" i="34"/>
  <c r="W107" i="34"/>
  <c r="T107" i="34"/>
  <c r="O107" i="34"/>
  <c r="M107" i="34"/>
  <c r="K107" i="34"/>
  <c r="F107" i="34"/>
  <c r="AU107" i="34" s="1"/>
  <c r="T106" i="34"/>
  <c r="R106" i="34"/>
  <c r="O106" i="34"/>
  <c r="M106" i="34"/>
  <c r="K106" i="34"/>
  <c r="E106" i="34"/>
  <c r="W106" i="34" s="1"/>
  <c r="AU105" i="34"/>
  <c r="Z105" i="34"/>
  <c r="W105" i="34"/>
  <c r="T105" i="34"/>
  <c r="R105" i="34"/>
  <c r="O105" i="34"/>
  <c r="M105" i="34"/>
  <c r="K105" i="34"/>
  <c r="I105" i="34"/>
  <c r="AU104" i="34"/>
  <c r="Z104" i="34"/>
  <c r="W104" i="34"/>
  <c r="T104" i="34"/>
  <c r="O104" i="34"/>
  <c r="M104" i="34"/>
  <c r="K104" i="34"/>
  <c r="T103" i="34"/>
  <c r="O103" i="34"/>
  <c r="M103" i="34"/>
  <c r="K103" i="34"/>
  <c r="E103" i="34"/>
  <c r="E112" i="34" s="1"/>
  <c r="W112" i="34" s="1"/>
  <c r="Z102" i="34"/>
  <c r="W102" i="34"/>
  <c r="T102" i="34"/>
  <c r="R102" i="34"/>
  <c r="O102" i="34"/>
  <c r="M102" i="34"/>
  <c r="K102" i="34"/>
  <c r="F102" i="34"/>
  <c r="AU102" i="34" s="1"/>
  <c r="AU101" i="34"/>
  <c r="Z101" i="34"/>
  <c r="W101" i="34"/>
  <c r="T101" i="34"/>
  <c r="R101" i="34"/>
  <c r="O101" i="34"/>
  <c r="M101" i="34"/>
  <c r="K101" i="34"/>
  <c r="I101" i="34"/>
  <c r="AU100" i="34"/>
  <c r="Z100" i="34"/>
  <c r="W100" i="34"/>
  <c r="T100" i="34"/>
  <c r="R100" i="34"/>
  <c r="O100" i="34"/>
  <c r="M100" i="34"/>
  <c r="K100" i="34"/>
  <c r="I100" i="34"/>
  <c r="F100" i="34"/>
  <c r="Z99" i="34"/>
  <c r="W99" i="34"/>
  <c r="T99" i="34"/>
  <c r="R99" i="34"/>
  <c r="O99" i="34"/>
  <c r="M99" i="34"/>
  <c r="K99" i="34"/>
  <c r="F99" i="34"/>
  <c r="AU99" i="34" s="1"/>
  <c r="Z98" i="34"/>
  <c r="W98" i="34"/>
  <c r="T98" i="34"/>
  <c r="R98" i="34"/>
  <c r="O98" i="34"/>
  <c r="M98" i="34"/>
  <c r="K98" i="34"/>
  <c r="F98" i="34"/>
  <c r="AU98" i="34" s="1"/>
  <c r="Z97" i="34"/>
  <c r="W97" i="34"/>
  <c r="T97" i="34"/>
  <c r="R97" i="34"/>
  <c r="O97" i="34"/>
  <c r="M97" i="34"/>
  <c r="K97" i="34"/>
  <c r="F97" i="34"/>
  <c r="AU97" i="34" s="1"/>
  <c r="AU96" i="34"/>
  <c r="Z96" i="34"/>
  <c r="W96" i="34"/>
  <c r="T96" i="34"/>
  <c r="R96" i="34"/>
  <c r="O96" i="34"/>
  <c r="M96" i="34"/>
  <c r="K96" i="34"/>
  <c r="I96" i="34"/>
  <c r="F96" i="34"/>
  <c r="AU95" i="34"/>
  <c r="Z95" i="34"/>
  <c r="W95" i="34"/>
  <c r="T95" i="34"/>
  <c r="R95" i="34"/>
  <c r="O95" i="34"/>
  <c r="M95" i="34"/>
  <c r="K95" i="34"/>
  <c r="I95" i="34"/>
  <c r="S93" i="34"/>
  <c r="T93" i="34" s="1"/>
  <c r="Q93" i="34"/>
  <c r="P93" i="34"/>
  <c r="R93" i="34" s="1"/>
  <c r="O93" i="34"/>
  <c r="N93" i="34"/>
  <c r="L93" i="34"/>
  <c r="M93" i="34" s="1"/>
  <c r="K93" i="34"/>
  <c r="J93" i="34"/>
  <c r="I93" i="34"/>
  <c r="F93" i="34"/>
  <c r="E93" i="34"/>
  <c r="W93" i="34" s="1"/>
  <c r="D93" i="34"/>
  <c r="AU92" i="34"/>
  <c r="Z92" i="34"/>
  <c r="W92" i="34"/>
  <c r="T92" i="34"/>
  <c r="R92" i="34"/>
  <c r="O92" i="34"/>
  <c r="M92" i="34"/>
  <c r="K92" i="34"/>
  <c r="AU91" i="34"/>
  <c r="Z91" i="34"/>
  <c r="W91" i="34"/>
  <c r="T91" i="34"/>
  <c r="R91" i="34"/>
  <c r="O91" i="34"/>
  <c r="M91" i="34"/>
  <c r="K91" i="34"/>
  <c r="I91" i="34"/>
  <c r="AU90" i="34"/>
  <c r="Z90" i="34"/>
  <c r="W90" i="34"/>
  <c r="T90" i="34"/>
  <c r="R90" i="34"/>
  <c r="O90" i="34"/>
  <c r="M90" i="34"/>
  <c r="K90" i="34"/>
  <c r="I90" i="34"/>
  <c r="AU89" i="34"/>
  <c r="Z89" i="34"/>
  <c r="W89" i="34"/>
  <c r="T89" i="34"/>
  <c r="R89" i="34"/>
  <c r="O89" i="34"/>
  <c r="M89" i="34"/>
  <c r="K89" i="34"/>
  <c r="I89" i="34"/>
  <c r="AU88" i="34"/>
  <c r="Z88" i="34"/>
  <c r="W88" i="34"/>
  <c r="T88" i="34"/>
  <c r="R88" i="34"/>
  <c r="O88" i="34"/>
  <c r="M88" i="34"/>
  <c r="K88" i="34"/>
  <c r="AU87" i="34"/>
  <c r="Z87" i="34"/>
  <c r="W87" i="34"/>
  <c r="T87" i="34"/>
  <c r="R87" i="34"/>
  <c r="O87" i="34"/>
  <c r="M87" i="34"/>
  <c r="K87" i="34"/>
  <c r="I87" i="34"/>
  <c r="AU86" i="34"/>
  <c r="Z86" i="34"/>
  <c r="W86" i="34"/>
  <c r="T86" i="34"/>
  <c r="R86" i="34"/>
  <c r="O86" i="34"/>
  <c r="M86" i="34"/>
  <c r="K86" i="34"/>
  <c r="AU85" i="34"/>
  <c r="Z85" i="34"/>
  <c r="W85" i="34"/>
  <c r="T85" i="34"/>
  <c r="R85" i="34"/>
  <c r="O85" i="34"/>
  <c r="M85" i="34"/>
  <c r="K85" i="34"/>
  <c r="I85" i="34"/>
  <c r="AU84" i="34"/>
  <c r="Z84" i="34"/>
  <c r="W84" i="34"/>
  <c r="T84" i="34"/>
  <c r="R84" i="34"/>
  <c r="O84" i="34"/>
  <c r="M84" i="34"/>
  <c r="K84" i="34"/>
  <c r="AU83" i="34"/>
  <c r="Z83" i="34"/>
  <c r="W83" i="34"/>
  <c r="T83" i="34"/>
  <c r="R83" i="34"/>
  <c r="O83" i="34"/>
  <c r="M83" i="34"/>
  <c r="K83" i="34"/>
  <c r="AU82" i="34"/>
  <c r="Z82" i="34"/>
  <c r="W82" i="34"/>
  <c r="T82" i="34"/>
  <c r="R82" i="34"/>
  <c r="O82" i="34"/>
  <c r="M82" i="34"/>
  <c r="K82" i="34"/>
  <c r="I82" i="34"/>
  <c r="AU81" i="34"/>
  <c r="Z81" i="34"/>
  <c r="W81" i="34"/>
  <c r="T81" i="34"/>
  <c r="R81" i="34"/>
  <c r="O81" i="34"/>
  <c r="M81" i="34"/>
  <c r="K81" i="34"/>
  <c r="I81" i="34"/>
  <c r="S79" i="34"/>
  <c r="T79" i="34" s="1"/>
  <c r="Q79" i="34"/>
  <c r="R79" i="34" s="1"/>
  <c r="P79" i="34"/>
  <c r="O79" i="34"/>
  <c r="N79" i="34"/>
  <c r="L79" i="34"/>
  <c r="J79" i="34"/>
  <c r="K79" i="34" s="1"/>
  <c r="E79" i="34"/>
  <c r="D79" i="34"/>
  <c r="M79" i="34" s="1"/>
  <c r="W78" i="34"/>
  <c r="T78" i="34"/>
  <c r="O78" i="34"/>
  <c r="M78" i="34"/>
  <c r="K78" i="34"/>
  <c r="F78" i="34"/>
  <c r="AU78" i="34" s="1"/>
  <c r="E78" i="34"/>
  <c r="Z78" i="34" s="1"/>
  <c r="AU77" i="34"/>
  <c r="Z77" i="34"/>
  <c r="W77" i="34"/>
  <c r="T77" i="34"/>
  <c r="O77" i="34"/>
  <c r="M77" i="34"/>
  <c r="K77" i="34"/>
  <c r="Z76" i="34"/>
  <c r="W76" i="34"/>
  <c r="T76" i="34"/>
  <c r="R76" i="34"/>
  <c r="O76" i="34"/>
  <c r="M76" i="34"/>
  <c r="K76" i="34"/>
  <c r="F76" i="34"/>
  <c r="AU76" i="34" s="1"/>
  <c r="AU75" i="34"/>
  <c r="Z75" i="34"/>
  <c r="W75" i="34"/>
  <c r="T75" i="34"/>
  <c r="O75" i="34"/>
  <c r="M75" i="34"/>
  <c r="K75" i="34"/>
  <c r="Z74" i="34"/>
  <c r="W74" i="34"/>
  <c r="T74" i="34"/>
  <c r="O74" i="34"/>
  <c r="M74" i="34"/>
  <c r="K74" i="34"/>
  <c r="F74" i="34"/>
  <c r="AU74" i="34" s="1"/>
  <c r="T73" i="34"/>
  <c r="R73" i="34"/>
  <c r="O73" i="34"/>
  <c r="M73" i="34"/>
  <c r="K73" i="34"/>
  <c r="E73" i="34"/>
  <c r="Z73" i="34" s="1"/>
  <c r="AU72" i="34"/>
  <c r="Z72" i="34"/>
  <c r="W72" i="34"/>
  <c r="T72" i="34"/>
  <c r="O72" i="34"/>
  <c r="M72" i="34"/>
  <c r="K72" i="34"/>
  <c r="F72" i="34"/>
  <c r="AU71" i="34"/>
  <c r="Z71" i="34"/>
  <c r="W71" i="34"/>
  <c r="T71" i="34"/>
  <c r="O71" i="34"/>
  <c r="M71" i="34"/>
  <c r="K71" i="34"/>
  <c r="AU70" i="34"/>
  <c r="Z70" i="34"/>
  <c r="W70" i="34"/>
  <c r="T70" i="34"/>
  <c r="O70" i="34"/>
  <c r="M70" i="34"/>
  <c r="K70" i="34"/>
  <c r="F70" i="34"/>
  <c r="T69" i="34"/>
  <c r="R69" i="34"/>
  <c r="O69" i="34"/>
  <c r="M69" i="34"/>
  <c r="K69" i="34"/>
  <c r="E69" i="34"/>
  <c r="F69" i="34" s="1"/>
  <c r="AU69" i="34" s="1"/>
  <c r="AU68" i="34"/>
  <c r="Z68" i="34"/>
  <c r="W68" i="34"/>
  <c r="T68" i="34"/>
  <c r="O68" i="34"/>
  <c r="M68" i="34"/>
  <c r="K68" i="34"/>
  <c r="AU67" i="34"/>
  <c r="Z67" i="34"/>
  <c r="W67" i="34"/>
  <c r="T67" i="34"/>
  <c r="O67" i="34"/>
  <c r="M67" i="34"/>
  <c r="K67" i="34"/>
  <c r="Z66" i="34"/>
  <c r="W66" i="34"/>
  <c r="T66" i="34"/>
  <c r="R66" i="34"/>
  <c r="O66" i="34"/>
  <c r="M66" i="34"/>
  <c r="K66" i="34"/>
  <c r="F66" i="34"/>
  <c r="AU65" i="34"/>
  <c r="Z65" i="34"/>
  <c r="W65" i="34"/>
  <c r="T65" i="34"/>
  <c r="R65" i="34"/>
  <c r="O65" i="34"/>
  <c r="M65" i="34"/>
  <c r="K65" i="34"/>
  <c r="I65" i="34"/>
  <c r="Z64" i="34"/>
  <c r="W64" i="34"/>
  <c r="T64" i="34"/>
  <c r="O64" i="34"/>
  <c r="M64" i="34"/>
  <c r="K64" i="34"/>
  <c r="F64" i="34"/>
  <c r="AU64" i="34" s="1"/>
  <c r="Z63" i="34"/>
  <c r="W63" i="34"/>
  <c r="T63" i="34"/>
  <c r="R63" i="34"/>
  <c r="O63" i="34"/>
  <c r="M63" i="34"/>
  <c r="K63" i="34"/>
  <c r="F63" i="34"/>
  <c r="AU63" i="34" s="1"/>
  <c r="Z62" i="34"/>
  <c r="W62" i="34"/>
  <c r="T62" i="34"/>
  <c r="R62" i="34"/>
  <c r="O62" i="34"/>
  <c r="M62" i="34"/>
  <c r="K62" i="34"/>
  <c r="F62" i="34"/>
  <c r="AU62" i="34" s="1"/>
  <c r="AU61" i="34"/>
  <c r="Z61" i="34"/>
  <c r="W61" i="34"/>
  <c r="T61" i="34"/>
  <c r="R61" i="34"/>
  <c r="O61" i="34"/>
  <c r="M61" i="34"/>
  <c r="K61" i="34"/>
  <c r="I61" i="34"/>
  <c r="F61" i="34"/>
  <c r="AU58" i="34"/>
  <c r="Z58" i="34"/>
  <c r="W58" i="34"/>
  <c r="T58" i="34"/>
  <c r="S58" i="34"/>
  <c r="J58" i="34"/>
  <c r="L58" i="34" s="1"/>
  <c r="I58" i="34"/>
  <c r="H58" i="34"/>
  <c r="G58" i="34"/>
  <c r="F58" i="34"/>
  <c r="S57" i="34"/>
  <c r="T57" i="34" s="1"/>
  <c r="F57" i="34"/>
  <c r="E57" i="34"/>
  <c r="D57" i="34"/>
  <c r="S56" i="34"/>
  <c r="T56" i="34" s="1"/>
  <c r="P56" i="34"/>
  <c r="J56" i="34"/>
  <c r="H56" i="34"/>
  <c r="I56" i="34" s="1"/>
  <c r="G56" i="34"/>
  <c r="F56" i="34"/>
  <c r="S55" i="34"/>
  <c r="T55" i="34" s="1"/>
  <c r="R55" i="34"/>
  <c r="Q55" i="34"/>
  <c r="AU55" i="34" s="1"/>
  <c r="P55" i="34"/>
  <c r="Z55" i="34" s="1"/>
  <c r="L55" i="34"/>
  <c r="K55" i="34"/>
  <c r="J55" i="34"/>
  <c r="I55" i="34"/>
  <c r="H55" i="34"/>
  <c r="G55" i="34"/>
  <c r="F55" i="34"/>
  <c r="D55" i="34"/>
  <c r="F54" i="34"/>
  <c r="H54" i="34" s="1"/>
  <c r="I54" i="34" s="1"/>
  <c r="E54" i="34"/>
  <c r="D54" i="34"/>
  <c r="S53" i="34"/>
  <c r="T53" i="34" s="1"/>
  <c r="R53" i="34"/>
  <c r="Q53" i="34"/>
  <c r="AU53" i="34" s="1"/>
  <c r="P53" i="34"/>
  <c r="Z53" i="34" s="1"/>
  <c r="J53" i="34"/>
  <c r="L53" i="34" s="1"/>
  <c r="H53" i="34"/>
  <c r="G53" i="34"/>
  <c r="F53" i="34"/>
  <c r="E53" i="34"/>
  <c r="E59" i="34" s="1"/>
  <c r="D53" i="34"/>
  <c r="S51" i="34"/>
  <c r="T51" i="34" s="1"/>
  <c r="Q51" i="34"/>
  <c r="R51" i="34" s="1"/>
  <c r="P51" i="34"/>
  <c r="O51" i="34"/>
  <c r="N51" i="34"/>
  <c r="L51" i="34"/>
  <c r="M51" i="34" s="1"/>
  <c r="J51" i="34"/>
  <c r="K51" i="34" s="1"/>
  <c r="E51" i="34"/>
  <c r="D51" i="34"/>
  <c r="Z50" i="34"/>
  <c r="W50" i="34"/>
  <c r="T50" i="34"/>
  <c r="R50" i="34"/>
  <c r="O50" i="34"/>
  <c r="M50" i="34"/>
  <c r="K50" i="34"/>
  <c r="F50" i="34"/>
  <c r="AU49" i="34"/>
  <c r="Z49" i="34"/>
  <c r="W49" i="34"/>
  <c r="T49" i="34"/>
  <c r="R49" i="34"/>
  <c r="O49" i="34"/>
  <c r="M49" i="34"/>
  <c r="K49" i="34"/>
  <c r="I49" i="34"/>
  <c r="F49" i="34"/>
  <c r="AU48" i="34"/>
  <c r="Z48" i="34"/>
  <c r="W48" i="34"/>
  <c r="T48" i="34"/>
  <c r="R48" i="34"/>
  <c r="O48" i="34"/>
  <c r="M48" i="34"/>
  <c r="K48" i="34"/>
  <c r="I48" i="34"/>
  <c r="F48" i="34"/>
  <c r="AU47" i="34"/>
  <c r="Z47" i="34"/>
  <c r="W47" i="34"/>
  <c r="T47" i="34"/>
  <c r="R47" i="34"/>
  <c r="O47" i="34"/>
  <c r="M47" i="34"/>
  <c r="K47" i="34"/>
  <c r="I47" i="34"/>
  <c r="F47" i="34"/>
  <c r="Z46" i="34"/>
  <c r="W46" i="34"/>
  <c r="T46" i="34"/>
  <c r="R46" i="34"/>
  <c r="O46" i="34"/>
  <c r="M46" i="34"/>
  <c r="K46" i="34"/>
  <c r="F46" i="34"/>
  <c r="Z45" i="34"/>
  <c r="W45" i="34"/>
  <c r="T45" i="34"/>
  <c r="R45" i="34"/>
  <c r="O45" i="34"/>
  <c r="M45" i="34"/>
  <c r="K45" i="34"/>
  <c r="F45" i="34"/>
  <c r="AU45" i="34" s="1"/>
  <c r="AU44" i="34"/>
  <c r="Z44" i="34"/>
  <c r="W44" i="34"/>
  <c r="T44" i="34"/>
  <c r="R44" i="34"/>
  <c r="O44" i="34"/>
  <c r="M44" i="34"/>
  <c r="K44" i="34"/>
  <c r="I44" i="34"/>
  <c r="F44" i="34"/>
  <c r="S42" i="34"/>
  <c r="Q42" i="34"/>
  <c r="R42" i="34" s="1"/>
  <c r="P42" i="34"/>
  <c r="O42" i="34"/>
  <c r="N42" i="34"/>
  <c r="L42" i="34"/>
  <c r="J42" i="34"/>
  <c r="K42" i="34" s="1"/>
  <c r="E42" i="34"/>
  <c r="W42" i="34" s="1"/>
  <c r="D42" i="34"/>
  <c r="M42" i="34" s="1"/>
  <c r="AU41" i="34"/>
  <c r="Z41" i="34"/>
  <c r="W41" i="34"/>
  <c r="T41" i="34"/>
  <c r="R41" i="34"/>
  <c r="O41" i="34"/>
  <c r="M41" i="34"/>
  <c r="K41" i="34"/>
  <c r="I41" i="34"/>
  <c r="Z40" i="34"/>
  <c r="W40" i="34"/>
  <c r="T40" i="34"/>
  <c r="R40" i="34"/>
  <c r="O40" i="34"/>
  <c r="M40" i="34"/>
  <c r="K40" i="34"/>
  <c r="F40" i="34"/>
  <c r="AU40" i="34" s="1"/>
  <c r="Z39" i="34"/>
  <c r="W39" i="34"/>
  <c r="T39" i="34"/>
  <c r="R39" i="34"/>
  <c r="O39" i="34"/>
  <c r="M39" i="34"/>
  <c r="K39" i="34"/>
  <c r="F39" i="34"/>
  <c r="AU39" i="34" s="1"/>
  <c r="AU38" i="34"/>
  <c r="Z38" i="34"/>
  <c r="W38" i="34"/>
  <c r="T38" i="34"/>
  <c r="R38" i="34"/>
  <c r="O38" i="34"/>
  <c r="M38" i="34"/>
  <c r="K38" i="34"/>
  <c r="I38" i="34"/>
  <c r="F38" i="34"/>
  <c r="AU37" i="34"/>
  <c r="Z37" i="34"/>
  <c r="W37" i="34"/>
  <c r="T37" i="34"/>
  <c r="R37" i="34"/>
  <c r="O37" i="34"/>
  <c r="M37" i="34"/>
  <c r="K37" i="34"/>
  <c r="I37" i="34"/>
  <c r="F37" i="34"/>
  <c r="AU36" i="34"/>
  <c r="Z36" i="34"/>
  <c r="W36" i="34"/>
  <c r="T36" i="34"/>
  <c r="R36" i="34"/>
  <c r="O36" i="34"/>
  <c r="M36" i="34"/>
  <c r="K36" i="34"/>
  <c r="I36" i="34"/>
  <c r="T35" i="34"/>
  <c r="R35" i="34"/>
  <c r="O35" i="34"/>
  <c r="M35" i="34"/>
  <c r="K35" i="34"/>
  <c r="E35" i="34"/>
  <c r="W35" i="34" s="1"/>
  <c r="AU34" i="34"/>
  <c r="Z34" i="34"/>
  <c r="W34" i="34"/>
  <c r="T34" i="34"/>
  <c r="R34" i="34"/>
  <c r="O34" i="34"/>
  <c r="M34" i="34"/>
  <c r="K34" i="34"/>
  <c r="I34" i="34"/>
  <c r="Z33" i="34"/>
  <c r="W33" i="34"/>
  <c r="T33" i="34"/>
  <c r="R33" i="34"/>
  <c r="O33" i="34"/>
  <c r="M33" i="34"/>
  <c r="K33" i="34"/>
  <c r="F33" i="34"/>
  <c r="S31" i="34"/>
  <c r="Q31" i="34"/>
  <c r="P31" i="34"/>
  <c r="N31" i="34"/>
  <c r="O31" i="34" s="1"/>
  <c r="L31" i="34"/>
  <c r="J31" i="34"/>
  <c r="D31" i="34"/>
  <c r="T30" i="34"/>
  <c r="O30" i="34"/>
  <c r="M30" i="34"/>
  <c r="K30" i="34"/>
  <c r="I30" i="34"/>
  <c r="F30" i="34"/>
  <c r="AU30" i="34" s="1"/>
  <c r="E30" i="34"/>
  <c r="Z30" i="34" s="1"/>
  <c r="AU29" i="34"/>
  <c r="Z29" i="34"/>
  <c r="W29" i="34"/>
  <c r="T29" i="34"/>
  <c r="O29" i="34"/>
  <c r="M29" i="34"/>
  <c r="K29" i="34"/>
  <c r="I29" i="34"/>
  <c r="AU28" i="34"/>
  <c r="Z28" i="34"/>
  <c r="W28" i="34"/>
  <c r="T28" i="34"/>
  <c r="O28" i="34"/>
  <c r="M28" i="34"/>
  <c r="K28" i="34"/>
  <c r="I28" i="34"/>
  <c r="Z27" i="34"/>
  <c r="W27" i="34"/>
  <c r="T27" i="34"/>
  <c r="O27" i="34"/>
  <c r="M27" i="34"/>
  <c r="K27" i="34"/>
  <c r="I27" i="34"/>
  <c r="AU26" i="34"/>
  <c r="Z26" i="34"/>
  <c r="W26" i="34"/>
  <c r="T26" i="34"/>
  <c r="R26" i="34"/>
  <c r="O26" i="34"/>
  <c r="M26" i="34"/>
  <c r="K26" i="34"/>
  <c r="I26" i="34"/>
  <c r="AU25" i="34"/>
  <c r="Z25" i="34"/>
  <c r="W25" i="34"/>
  <c r="T25" i="34"/>
  <c r="R25" i="34"/>
  <c r="O25" i="34"/>
  <c r="M25" i="34"/>
  <c r="K25" i="34"/>
  <c r="I25" i="34"/>
  <c r="W24" i="34"/>
  <c r="T24" i="34"/>
  <c r="R24" i="34"/>
  <c r="O24" i="34"/>
  <c r="M24" i="34"/>
  <c r="K24" i="34"/>
  <c r="F24" i="34"/>
  <c r="E24" i="34"/>
  <c r="Z24" i="34" s="1"/>
  <c r="Z23" i="34"/>
  <c r="W23" i="34"/>
  <c r="T23" i="34"/>
  <c r="R23" i="34"/>
  <c r="O23" i="34"/>
  <c r="M23" i="34"/>
  <c r="K23" i="34"/>
  <c r="F23" i="34"/>
  <c r="I23" i="34" s="1"/>
  <c r="Z22" i="34"/>
  <c r="W22" i="34"/>
  <c r="T22" i="34"/>
  <c r="O22" i="34"/>
  <c r="M22" i="34"/>
  <c r="K22" i="34"/>
  <c r="I22" i="34"/>
  <c r="F22" i="34"/>
  <c r="AU22" i="34" s="1"/>
  <c r="AU21" i="34"/>
  <c r="Z21" i="34"/>
  <c r="W21" i="34"/>
  <c r="T21" i="34"/>
  <c r="O21" i="34"/>
  <c r="M21" i="34"/>
  <c r="K21" i="34"/>
  <c r="I21" i="34"/>
  <c r="AU20" i="34"/>
  <c r="Z20" i="34"/>
  <c r="W20" i="34"/>
  <c r="T20" i="34"/>
  <c r="R20" i="34"/>
  <c r="O20" i="34"/>
  <c r="M20" i="34"/>
  <c r="K20" i="34"/>
  <c r="I20" i="34"/>
  <c r="Z19" i="34"/>
  <c r="W19" i="34"/>
  <c r="T19" i="34"/>
  <c r="R19" i="34"/>
  <c r="O19" i="34"/>
  <c r="M19" i="34"/>
  <c r="K19" i="34"/>
  <c r="F19" i="34"/>
  <c r="AU19" i="34" s="1"/>
  <c r="AU18" i="34"/>
  <c r="Z18" i="34"/>
  <c r="W18" i="34"/>
  <c r="T18" i="34"/>
  <c r="O18" i="34"/>
  <c r="M18" i="34"/>
  <c r="K18" i="34"/>
  <c r="F18" i="34"/>
  <c r="I18" i="34" s="1"/>
  <c r="Z17" i="34"/>
  <c r="W17" i="34"/>
  <c r="T17" i="34"/>
  <c r="O17" i="34"/>
  <c r="M17" i="34"/>
  <c r="K17" i="34"/>
  <c r="I17" i="34"/>
  <c r="Z16" i="34"/>
  <c r="W16" i="34"/>
  <c r="T16" i="34"/>
  <c r="R16" i="34"/>
  <c r="O16" i="34"/>
  <c r="M16" i="34"/>
  <c r="K16" i="34"/>
  <c r="F16" i="34"/>
  <c r="AU16" i="34" s="1"/>
  <c r="Z15" i="34"/>
  <c r="W15" i="34"/>
  <c r="T15" i="34"/>
  <c r="O15" i="34"/>
  <c r="M15" i="34"/>
  <c r="K15" i="34"/>
  <c r="I15" i="34"/>
  <c r="Z14" i="34"/>
  <c r="T14" i="34"/>
  <c r="R14" i="34"/>
  <c r="O14" i="34"/>
  <c r="M14" i="34"/>
  <c r="K14" i="34"/>
  <c r="F14" i="34"/>
  <c r="AU14" i="34" s="1"/>
  <c r="E14" i="34"/>
  <c r="E31" i="34" s="1"/>
  <c r="Z13" i="34"/>
  <c r="W13" i="34"/>
  <c r="T13" i="34"/>
  <c r="R13" i="34"/>
  <c r="O13" i="34"/>
  <c r="M13" i="34"/>
  <c r="K13" i="34"/>
  <c r="I13" i="34"/>
  <c r="AU12" i="34"/>
  <c r="Z12" i="34"/>
  <c r="W12" i="34"/>
  <c r="T12" i="34"/>
  <c r="R12" i="34"/>
  <c r="O12" i="34"/>
  <c r="M12" i="34"/>
  <c r="K12" i="34"/>
  <c r="I12" i="34"/>
  <c r="AU11" i="34"/>
  <c r="Z11" i="34"/>
  <c r="W11" i="34"/>
  <c r="T11" i="34"/>
  <c r="R11" i="34"/>
  <c r="O11" i="34"/>
  <c r="M11" i="34"/>
  <c r="K11" i="34"/>
  <c r="I11" i="34"/>
  <c r="AU10" i="34"/>
  <c r="Z10" i="34"/>
  <c r="W10" i="34"/>
  <c r="T10" i="34"/>
  <c r="R10" i="34"/>
  <c r="O10" i="34"/>
  <c r="M10" i="34"/>
  <c r="K10" i="34"/>
  <c r="I10" i="34"/>
  <c r="Z9" i="34"/>
  <c r="W9" i="34"/>
  <c r="T9" i="34"/>
  <c r="R9" i="34"/>
  <c r="O9" i="34"/>
  <c r="M9" i="34"/>
  <c r="K9" i="34"/>
  <c r="F9" i="34"/>
  <c r="I9" i="34" s="1"/>
  <c r="AU8" i="34"/>
  <c r="Z8" i="34"/>
  <c r="W8" i="34"/>
  <c r="T8" i="34"/>
  <c r="R8" i="34"/>
  <c r="O8" i="34"/>
  <c r="M8" i="34"/>
  <c r="K8" i="34"/>
  <c r="I8" i="34"/>
  <c r="W7" i="34"/>
  <c r="T7" i="34"/>
  <c r="R7" i="34"/>
  <c r="O7" i="34"/>
  <c r="M7" i="34"/>
  <c r="K7" i="34"/>
  <c r="F7" i="34"/>
  <c r="AU7" i="34" s="1"/>
  <c r="M59" i="36" l="1"/>
  <c r="L136" i="36"/>
  <c r="M136" i="36" s="1"/>
  <c r="O57" i="36"/>
  <c r="N59" i="36"/>
  <c r="W31" i="34"/>
  <c r="E136" i="34"/>
  <c r="N58" i="34"/>
  <c r="O58" i="34" s="1"/>
  <c r="M58" i="34"/>
  <c r="F42" i="34"/>
  <c r="I42" i="34" s="1"/>
  <c r="F31" i="34"/>
  <c r="AU50" i="34"/>
  <c r="I50" i="34"/>
  <c r="Z56" i="34"/>
  <c r="W56" i="34"/>
  <c r="Z7" i="34"/>
  <c r="I14" i="34"/>
  <c r="I45" i="34"/>
  <c r="S54" i="34"/>
  <c r="T54" i="34" s="1"/>
  <c r="J54" i="34"/>
  <c r="P54" i="34"/>
  <c r="Q56" i="34"/>
  <c r="AU66" i="34"/>
  <c r="I66" i="34"/>
  <c r="W79" i="34"/>
  <c r="W103" i="34"/>
  <c r="I7" i="34"/>
  <c r="I16" i="34"/>
  <c r="I33" i="34"/>
  <c r="AU33" i="34"/>
  <c r="AU46" i="34"/>
  <c r="I46" i="34"/>
  <c r="I53" i="34"/>
  <c r="I102" i="34"/>
  <c r="Z103" i="34"/>
  <c r="AU109" i="34"/>
  <c r="W118" i="34"/>
  <c r="M135" i="34"/>
  <c r="T135" i="34"/>
  <c r="R135" i="34"/>
  <c r="AU23" i="34"/>
  <c r="G54" i="34"/>
  <c r="I97" i="34"/>
  <c r="Z111" i="34"/>
  <c r="F118" i="34"/>
  <c r="N53" i="34"/>
  <c r="M53" i="34"/>
  <c r="Z118" i="34"/>
  <c r="Z35" i="34"/>
  <c r="F35" i="34"/>
  <c r="K53" i="34"/>
  <c r="N55" i="34"/>
  <c r="O55" i="34" s="1"/>
  <c r="M55" i="34"/>
  <c r="F103" i="34"/>
  <c r="AU103" i="34" s="1"/>
  <c r="Z106" i="34"/>
  <c r="F106" i="34"/>
  <c r="D59" i="34"/>
  <c r="D136" i="34" s="1"/>
  <c r="J57" i="34"/>
  <c r="P57" i="34"/>
  <c r="W57" i="34" s="1"/>
  <c r="K58" i="34"/>
  <c r="W69" i="34"/>
  <c r="K135" i="34"/>
  <c r="S59" i="34"/>
  <c r="AU24" i="34"/>
  <c r="I24" i="34"/>
  <c r="M31" i="34"/>
  <c r="T31" i="34"/>
  <c r="F51" i="34"/>
  <c r="I51" i="34" s="1"/>
  <c r="L56" i="34"/>
  <c r="K56" i="34"/>
  <c r="J59" i="34"/>
  <c r="K59" i="34" s="1"/>
  <c r="Z69" i="34"/>
  <c r="W14" i="34"/>
  <c r="R31" i="34"/>
  <c r="F59" i="34"/>
  <c r="G59" i="34" s="1"/>
  <c r="H57" i="34"/>
  <c r="I57" i="34" s="1"/>
  <c r="G57" i="34"/>
  <c r="W55" i="34"/>
  <c r="W73" i="34"/>
  <c r="I19" i="34"/>
  <c r="W30" i="34"/>
  <c r="K31" i="34"/>
  <c r="I40" i="34"/>
  <c r="T42" i="34"/>
  <c r="W53" i="34"/>
  <c r="F73" i="34"/>
  <c r="I114" i="34"/>
  <c r="W115" i="34"/>
  <c r="W109" i="34"/>
  <c r="O59" i="36" l="1"/>
  <c r="N136" i="36"/>
  <c r="O136" i="36" s="1"/>
  <c r="AU118" i="34"/>
  <c r="I118" i="34"/>
  <c r="F135" i="34"/>
  <c r="N56" i="34"/>
  <c r="O56" i="34" s="1"/>
  <c r="M56" i="34"/>
  <c r="T59" i="34"/>
  <c r="S136" i="34"/>
  <c r="T136" i="34" s="1"/>
  <c r="AU35" i="34"/>
  <c r="I35" i="34"/>
  <c r="J136" i="34"/>
  <c r="K136" i="34" s="1"/>
  <c r="AU56" i="34"/>
  <c r="R56" i="34"/>
  <c r="AU73" i="34"/>
  <c r="I73" i="34"/>
  <c r="K57" i="34"/>
  <c r="L57" i="34"/>
  <c r="AU106" i="34"/>
  <c r="I106" i="34"/>
  <c r="Q54" i="34"/>
  <c r="P59" i="34"/>
  <c r="Z54" i="34"/>
  <c r="O53" i="34"/>
  <c r="F79" i="34"/>
  <c r="I79" i="34" s="1"/>
  <c r="K54" i="34"/>
  <c r="L54" i="34"/>
  <c r="Q57" i="34"/>
  <c r="Z57" i="34"/>
  <c r="I31" i="34"/>
  <c r="W54" i="34"/>
  <c r="F112" i="34"/>
  <c r="I112" i="34" s="1"/>
  <c r="H59" i="34"/>
  <c r="I59" i="34" s="1"/>
  <c r="N57" i="34" l="1"/>
  <c r="O57" i="34" s="1"/>
  <c r="M57" i="34"/>
  <c r="F136" i="34"/>
  <c r="I136" i="34" s="1"/>
  <c r="P136" i="34"/>
  <c r="W59" i="34"/>
  <c r="R57" i="34"/>
  <c r="AU57" i="34"/>
  <c r="R54" i="34"/>
  <c r="Q59" i="34"/>
  <c r="AU54" i="34"/>
  <c r="I135" i="34"/>
  <c r="AU135" i="34"/>
  <c r="N54" i="34"/>
  <c r="M54" i="34"/>
  <c r="L59" i="34"/>
  <c r="M59" i="34" l="1"/>
  <c r="L136" i="34"/>
  <c r="M136" i="34" s="1"/>
  <c r="O54" i="34"/>
  <c r="N59" i="34"/>
  <c r="R59" i="34"/>
  <c r="Q136" i="34"/>
  <c r="R136" i="34" s="1"/>
  <c r="O59" i="34" l="1"/>
  <c r="N136" i="34"/>
  <c r="O136" i="34" s="1"/>
  <c r="S58" i="33" l="1"/>
  <c r="S57" i="33"/>
  <c r="P57" i="33"/>
  <c r="E57" i="33"/>
  <c r="D57" i="33"/>
  <c r="P56" i="33" l="1"/>
  <c r="P54" i="33" l="1"/>
  <c r="S53" i="33" l="1"/>
  <c r="T53" i="33" s="1"/>
  <c r="Q54" i="33"/>
  <c r="Q57" i="33"/>
  <c r="R57" i="33" s="1"/>
  <c r="P53" i="33"/>
  <c r="S135" i="33"/>
  <c r="T135" i="33" s="1"/>
  <c r="Q135" i="33"/>
  <c r="R135" i="33" s="1"/>
  <c r="P135" i="33"/>
  <c r="N135" i="33"/>
  <c r="O135" i="33" s="1"/>
  <c r="L135" i="33"/>
  <c r="M135" i="33" s="1"/>
  <c r="K135" i="33"/>
  <c r="J135" i="33"/>
  <c r="D135" i="33"/>
  <c r="Z134" i="33"/>
  <c r="W134" i="33"/>
  <c r="T134" i="33"/>
  <c r="R134" i="33"/>
  <c r="O134" i="33"/>
  <c r="M134" i="33"/>
  <c r="K134" i="33"/>
  <c r="Z133" i="33"/>
  <c r="W133" i="33"/>
  <c r="T133" i="33"/>
  <c r="R133" i="33"/>
  <c r="O133" i="33"/>
  <c r="M133" i="33"/>
  <c r="K133" i="33"/>
  <c r="F133" i="33"/>
  <c r="AU133" i="33" s="1"/>
  <c r="AU132" i="33"/>
  <c r="Z132" i="33"/>
  <c r="W132" i="33"/>
  <c r="T132" i="33"/>
  <c r="O132" i="33"/>
  <c r="M132" i="33"/>
  <c r="K132" i="33"/>
  <c r="Z131" i="33"/>
  <c r="W131" i="33"/>
  <c r="T131" i="33"/>
  <c r="R131" i="33"/>
  <c r="O131" i="33"/>
  <c r="M131" i="33"/>
  <c r="K131" i="33"/>
  <c r="F131" i="33"/>
  <c r="AU131" i="33" s="1"/>
  <c r="AU130" i="33"/>
  <c r="Z130" i="33"/>
  <c r="W130" i="33"/>
  <c r="T130" i="33"/>
  <c r="O130" i="33"/>
  <c r="M130" i="33"/>
  <c r="K130" i="33"/>
  <c r="Z129" i="33"/>
  <c r="W129" i="33"/>
  <c r="T129" i="33"/>
  <c r="R129" i="33"/>
  <c r="O129" i="33"/>
  <c r="M129" i="33"/>
  <c r="K129" i="33"/>
  <c r="F129" i="33"/>
  <c r="AU129" i="33" s="1"/>
  <c r="Z128" i="33"/>
  <c r="W128" i="33"/>
  <c r="T128" i="33"/>
  <c r="O128" i="33"/>
  <c r="M128" i="33"/>
  <c r="K128" i="33"/>
  <c r="F128" i="33"/>
  <c r="AU128" i="33" s="1"/>
  <c r="Z127" i="33"/>
  <c r="W127" i="33"/>
  <c r="T127" i="33"/>
  <c r="O127" i="33"/>
  <c r="M127" i="33"/>
  <c r="K127" i="33"/>
  <c r="F127" i="33"/>
  <c r="AU127" i="33" s="1"/>
  <c r="AU126" i="33"/>
  <c r="Z126" i="33"/>
  <c r="W126" i="33"/>
  <c r="T126" i="33"/>
  <c r="O126" i="33"/>
  <c r="M126" i="33"/>
  <c r="K126" i="33"/>
  <c r="AU125" i="33"/>
  <c r="Z125" i="33"/>
  <c r="W125" i="33"/>
  <c r="T125" i="33"/>
  <c r="O125" i="33"/>
  <c r="M125" i="33"/>
  <c r="K125" i="33"/>
  <c r="F125" i="33"/>
  <c r="AU124" i="33"/>
  <c r="Z124" i="33"/>
  <c r="W124" i="33"/>
  <c r="T124" i="33"/>
  <c r="R124" i="33"/>
  <c r="O124" i="33"/>
  <c r="M124" i="33"/>
  <c r="K124" i="33"/>
  <c r="I124" i="33"/>
  <c r="Z123" i="33"/>
  <c r="W123" i="33"/>
  <c r="T123" i="33"/>
  <c r="O123" i="33"/>
  <c r="M123" i="33"/>
  <c r="K123" i="33"/>
  <c r="F123" i="33"/>
  <c r="AU123" i="33" s="1"/>
  <c r="Z122" i="33"/>
  <c r="W122" i="33"/>
  <c r="T122" i="33"/>
  <c r="R122" i="33"/>
  <c r="O122" i="33"/>
  <c r="M122" i="33"/>
  <c r="K122" i="33"/>
  <c r="F122" i="33"/>
  <c r="AU122" i="33" s="1"/>
  <c r="AU121" i="33"/>
  <c r="Z121" i="33"/>
  <c r="W121" i="33"/>
  <c r="T121" i="33"/>
  <c r="O121" i="33"/>
  <c r="M121" i="33"/>
  <c r="K121" i="33"/>
  <c r="F121" i="33"/>
  <c r="AU120" i="33"/>
  <c r="Z120" i="33"/>
  <c r="W120" i="33"/>
  <c r="T120" i="33"/>
  <c r="O120" i="33"/>
  <c r="M120" i="33"/>
  <c r="K120" i="33"/>
  <c r="I120" i="33"/>
  <c r="Z119" i="33"/>
  <c r="W119" i="33"/>
  <c r="T119" i="33"/>
  <c r="R119" i="33"/>
  <c r="O119" i="33"/>
  <c r="M119" i="33"/>
  <c r="K119" i="33"/>
  <c r="F119" i="33"/>
  <c r="AU119" i="33" s="1"/>
  <c r="T118" i="33"/>
  <c r="R118" i="33"/>
  <c r="O118" i="33"/>
  <c r="M118" i="33"/>
  <c r="K118" i="33"/>
  <c r="E118" i="33"/>
  <c r="Z118" i="33" s="1"/>
  <c r="AU117" i="33"/>
  <c r="Z117" i="33"/>
  <c r="W117" i="33"/>
  <c r="T117" i="33"/>
  <c r="R117" i="33"/>
  <c r="O117" i="33"/>
  <c r="M117" i="33"/>
  <c r="K117" i="33"/>
  <c r="I117" i="33"/>
  <c r="AU116" i="33"/>
  <c r="Z116" i="33"/>
  <c r="W116" i="33"/>
  <c r="T116" i="33"/>
  <c r="R116" i="33"/>
  <c r="O116" i="33"/>
  <c r="M116" i="33"/>
  <c r="K116" i="33"/>
  <c r="I116" i="33"/>
  <c r="W115" i="33"/>
  <c r="T115" i="33"/>
  <c r="O115" i="33"/>
  <c r="M115" i="33"/>
  <c r="K115" i="33"/>
  <c r="E115" i="33"/>
  <c r="F115" i="33" s="1"/>
  <c r="AU114" i="33"/>
  <c r="Z114" i="33"/>
  <c r="W114" i="33"/>
  <c r="T114" i="33"/>
  <c r="R114" i="33"/>
  <c r="O114" i="33"/>
  <c r="M114" i="33"/>
  <c r="K114" i="33"/>
  <c r="I114" i="33"/>
  <c r="F114" i="33"/>
  <c r="T112" i="33"/>
  <c r="S112" i="33"/>
  <c r="Q112" i="33"/>
  <c r="P112" i="33"/>
  <c r="R112" i="33" s="1"/>
  <c r="O112" i="33"/>
  <c r="N112" i="33"/>
  <c r="L112" i="33"/>
  <c r="M112" i="33" s="1"/>
  <c r="J112" i="33"/>
  <c r="K112" i="33" s="1"/>
  <c r="E112" i="33"/>
  <c r="W112" i="33" s="1"/>
  <c r="D112" i="33"/>
  <c r="T111" i="33"/>
  <c r="R111" i="33"/>
  <c r="O111" i="33"/>
  <c r="M111" i="33"/>
  <c r="K111" i="33"/>
  <c r="E111" i="33"/>
  <c r="F111" i="33" s="1"/>
  <c r="AU111" i="33" s="1"/>
  <c r="AU110" i="33"/>
  <c r="Z110" i="33"/>
  <c r="W110" i="33"/>
  <c r="T110" i="33"/>
  <c r="R110" i="33"/>
  <c r="O110" i="33"/>
  <c r="M110" i="33"/>
  <c r="K110" i="33"/>
  <c r="I110" i="33"/>
  <c r="W109" i="33"/>
  <c r="T109" i="33"/>
  <c r="O109" i="33"/>
  <c r="M109" i="33"/>
  <c r="K109" i="33"/>
  <c r="F109" i="33"/>
  <c r="I109" i="33" s="1"/>
  <c r="E109" i="33"/>
  <c r="Z109" i="33" s="1"/>
  <c r="AU108" i="33"/>
  <c r="Z108" i="33"/>
  <c r="W108" i="33"/>
  <c r="T108" i="33"/>
  <c r="R108" i="33"/>
  <c r="O108" i="33"/>
  <c r="M108" i="33"/>
  <c r="K108" i="33"/>
  <c r="I108" i="33"/>
  <c r="AU107" i="33"/>
  <c r="Z107" i="33"/>
  <c r="W107" i="33"/>
  <c r="T107" i="33"/>
  <c r="O107" i="33"/>
  <c r="M107" i="33"/>
  <c r="K107" i="33"/>
  <c r="F107" i="33"/>
  <c r="T106" i="33"/>
  <c r="R106" i="33"/>
  <c r="O106" i="33"/>
  <c r="M106" i="33"/>
  <c r="K106" i="33"/>
  <c r="E106" i="33"/>
  <c r="Z106" i="33" s="1"/>
  <c r="AU105" i="33"/>
  <c r="Z105" i="33"/>
  <c r="W105" i="33"/>
  <c r="T105" i="33"/>
  <c r="R105" i="33"/>
  <c r="O105" i="33"/>
  <c r="M105" i="33"/>
  <c r="K105" i="33"/>
  <c r="I105" i="33"/>
  <c r="AU104" i="33"/>
  <c r="Z104" i="33"/>
  <c r="W104" i="33"/>
  <c r="T104" i="33"/>
  <c r="O104" i="33"/>
  <c r="M104" i="33"/>
  <c r="K104" i="33"/>
  <c r="W103" i="33"/>
  <c r="T103" i="33"/>
  <c r="O103" i="33"/>
  <c r="M103" i="33"/>
  <c r="K103" i="33"/>
  <c r="E103" i="33"/>
  <c r="F103" i="33" s="1"/>
  <c r="AU103" i="33" s="1"/>
  <c r="Z102" i="33"/>
  <c r="W102" i="33"/>
  <c r="T102" i="33"/>
  <c r="R102" i="33"/>
  <c r="O102" i="33"/>
  <c r="M102" i="33"/>
  <c r="K102" i="33"/>
  <c r="F102" i="33"/>
  <c r="AU102" i="33" s="1"/>
  <c r="AU101" i="33"/>
  <c r="Z101" i="33"/>
  <c r="W101" i="33"/>
  <c r="T101" i="33"/>
  <c r="R101" i="33"/>
  <c r="O101" i="33"/>
  <c r="M101" i="33"/>
  <c r="K101" i="33"/>
  <c r="I101" i="33"/>
  <c r="Z100" i="33"/>
  <c r="W100" i="33"/>
  <c r="T100" i="33"/>
  <c r="R100" i="33"/>
  <c r="O100" i="33"/>
  <c r="M100" i="33"/>
  <c r="K100" i="33"/>
  <c r="F100" i="33"/>
  <c r="Z99" i="33"/>
  <c r="W99" i="33"/>
  <c r="T99" i="33"/>
  <c r="R99" i="33"/>
  <c r="O99" i="33"/>
  <c r="M99" i="33"/>
  <c r="K99" i="33"/>
  <c r="F99" i="33"/>
  <c r="AU99" i="33" s="1"/>
  <c r="Z98" i="33"/>
  <c r="W98" i="33"/>
  <c r="T98" i="33"/>
  <c r="R98" i="33"/>
  <c r="O98" i="33"/>
  <c r="M98" i="33"/>
  <c r="K98" i="33"/>
  <c r="F98" i="33"/>
  <c r="AU98" i="33" s="1"/>
  <c r="AU97" i="33"/>
  <c r="Z97" i="33"/>
  <c r="W97" i="33"/>
  <c r="T97" i="33"/>
  <c r="R97" i="33"/>
  <c r="O97" i="33"/>
  <c r="M97" i="33"/>
  <c r="K97" i="33"/>
  <c r="I97" i="33"/>
  <c r="F97" i="33"/>
  <c r="AU96" i="33"/>
  <c r="Z96" i="33"/>
  <c r="W96" i="33"/>
  <c r="T96" i="33"/>
  <c r="R96" i="33"/>
  <c r="O96" i="33"/>
  <c r="M96" i="33"/>
  <c r="K96" i="33"/>
  <c r="I96" i="33"/>
  <c r="F96" i="33"/>
  <c r="AU95" i="33"/>
  <c r="Z95" i="33"/>
  <c r="W95" i="33"/>
  <c r="T95" i="33"/>
  <c r="R95" i="33"/>
  <c r="O95" i="33"/>
  <c r="M95" i="33"/>
  <c r="K95" i="33"/>
  <c r="I95" i="33"/>
  <c r="W93" i="33"/>
  <c r="S93" i="33"/>
  <c r="T93" i="33" s="1"/>
  <c r="Q93" i="33"/>
  <c r="P93" i="33"/>
  <c r="R93" i="33" s="1"/>
  <c r="N93" i="33"/>
  <c r="O93" i="33" s="1"/>
  <c r="M93" i="33"/>
  <c r="L93" i="33"/>
  <c r="J93" i="33"/>
  <c r="K93" i="33" s="1"/>
  <c r="F93" i="33"/>
  <c r="I93" i="33" s="1"/>
  <c r="E93" i="33"/>
  <c r="D93" i="33"/>
  <c r="AU92" i="33"/>
  <c r="Z92" i="33"/>
  <c r="W92" i="33"/>
  <c r="T92" i="33"/>
  <c r="R92" i="33"/>
  <c r="O92" i="33"/>
  <c r="M92" i="33"/>
  <c r="K92" i="33"/>
  <c r="AU91" i="33"/>
  <c r="Z91" i="33"/>
  <c r="W91" i="33"/>
  <c r="T91" i="33"/>
  <c r="R91" i="33"/>
  <c r="O91" i="33"/>
  <c r="M91" i="33"/>
  <c r="K91" i="33"/>
  <c r="I91" i="33"/>
  <c r="AU90" i="33"/>
  <c r="Z90" i="33"/>
  <c r="W90" i="33"/>
  <c r="T90" i="33"/>
  <c r="R90" i="33"/>
  <c r="O90" i="33"/>
  <c r="M90" i="33"/>
  <c r="K90" i="33"/>
  <c r="I90" i="33"/>
  <c r="AU89" i="33"/>
  <c r="Z89" i="33"/>
  <c r="W89" i="33"/>
  <c r="T89" i="33"/>
  <c r="R89" i="33"/>
  <c r="O89" i="33"/>
  <c r="M89" i="33"/>
  <c r="K89" i="33"/>
  <c r="I89" i="33"/>
  <c r="AU88" i="33"/>
  <c r="Z88" i="33"/>
  <c r="W88" i="33"/>
  <c r="T88" i="33"/>
  <c r="R88" i="33"/>
  <c r="O88" i="33"/>
  <c r="M88" i="33"/>
  <c r="K88" i="33"/>
  <c r="AU87" i="33"/>
  <c r="Z87" i="33"/>
  <c r="W87" i="33"/>
  <c r="T87" i="33"/>
  <c r="R87" i="33"/>
  <c r="O87" i="33"/>
  <c r="M87" i="33"/>
  <c r="K87" i="33"/>
  <c r="I87" i="33"/>
  <c r="AU86" i="33"/>
  <c r="Z86" i="33"/>
  <c r="W86" i="33"/>
  <c r="T86" i="33"/>
  <c r="R86" i="33"/>
  <c r="O86" i="33"/>
  <c r="M86" i="33"/>
  <c r="K86" i="33"/>
  <c r="AU85" i="33"/>
  <c r="Z85" i="33"/>
  <c r="W85" i="33"/>
  <c r="T85" i="33"/>
  <c r="R85" i="33"/>
  <c r="O85" i="33"/>
  <c r="M85" i="33"/>
  <c r="K85" i="33"/>
  <c r="I85" i="33"/>
  <c r="AU84" i="33"/>
  <c r="Z84" i="33"/>
  <c r="W84" i="33"/>
  <c r="T84" i="33"/>
  <c r="R84" i="33"/>
  <c r="O84" i="33"/>
  <c r="M84" i="33"/>
  <c r="K84" i="33"/>
  <c r="AU83" i="33"/>
  <c r="Z83" i="33"/>
  <c r="W83" i="33"/>
  <c r="T83" i="33"/>
  <c r="R83" i="33"/>
  <c r="O83" i="33"/>
  <c r="M83" i="33"/>
  <c r="K83" i="33"/>
  <c r="AU82" i="33"/>
  <c r="Z82" i="33"/>
  <c r="W82" i="33"/>
  <c r="T82" i="33"/>
  <c r="R82" i="33"/>
  <c r="O82" i="33"/>
  <c r="M82" i="33"/>
  <c r="K82" i="33"/>
  <c r="I82" i="33"/>
  <c r="AU81" i="33"/>
  <c r="Z81" i="33"/>
  <c r="W81" i="33"/>
  <c r="T81" i="33"/>
  <c r="R81" i="33"/>
  <c r="O81" i="33"/>
  <c r="M81" i="33"/>
  <c r="K81" i="33"/>
  <c r="I81" i="33"/>
  <c r="T79" i="33"/>
  <c r="S79" i="33"/>
  <c r="Q79" i="33"/>
  <c r="R79" i="33" s="1"/>
  <c r="P79" i="33"/>
  <c r="O79" i="33"/>
  <c r="N79" i="33"/>
  <c r="L79" i="33"/>
  <c r="M79" i="33" s="1"/>
  <c r="K79" i="33"/>
  <c r="J79" i="33"/>
  <c r="D79" i="33"/>
  <c r="Z78" i="33"/>
  <c r="T78" i="33"/>
  <c r="O78" i="33"/>
  <c r="M78" i="33"/>
  <c r="K78" i="33"/>
  <c r="E78" i="33"/>
  <c r="F78" i="33" s="1"/>
  <c r="AU78" i="33" s="1"/>
  <c r="AU77" i="33"/>
  <c r="Z77" i="33"/>
  <c r="W77" i="33"/>
  <c r="T77" i="33"/>
  <c r="O77" i="33"/>
  <c r="M77" i="33"/>
  <c r="K77" i="33"/>
  <c r="Z76" i="33"/>
  <c r="W76" i="33"/>
  <c r="T76" i="33"/>
  <c r="R76" i="33"/>
  <c r="O76" i="33"/>
  <c r="M76" i="33"/>
  <c r="K76" i="33"/>
  <c r="F76" i="33"/>
  <c r="AU76" i="33" s="1"/>
  <c r="AU75" i="33"/>
  <c r="Z75" i="33"/>
  <c r="W75" i="33"/>
  <c r="T75" i="33"/>
  <c r="O75" i="33"/>
  <c r="M75" i="33"/>
  <c r="K75" i="33"/>
  <c r="AU74" i="33"/>
  <c r="Z74" i="33"/>
  <c r="W74" i="33"/>
  <c r="T74" i="33"/>
  <c r="O74" i="33"/>
  <c r="M74" i="33"/>
  <c r="K74" i="33"/>
  <c r="F74" i="33"/>
  <c r="Z73" i="33"/>
  <c r="T73" i="33"/>
  <c r="R73" i="33"/>
  <c r="O73" i="33"/>
  <c r="M73" i="33"/>
  <c r="K73" i="33"/>
  <c r="F73" i="33"/>
  <c r="I73" i="33" s="1"/>
  <c r="E73" i="33"/>
  <c r="W73" i="33" s="1"/>
  <c r="Z72" i="33"/>
  <c r="W72" i="33"/>
  <c r="T72" i="33"/>
  <c r="O72" i="33"/>
  <c r="M72" i="33"/>
  <c r="K72" i="33"/>
  <c r="F72" i="33"/>
  <c r="AU72" i="33" s="1"/>
  <c r="AU71" i="33"/>
  <c r="Z71" i="33"/>
  <c r="W71" i="33"/>
  <c r="T71" i="33"/>
  <c r="O71" i="33"/>
  <c r="M71" i="33"/>
  <c r="K71" i="33"/>
  <c r="Z70" i="33"/>
  <c r="W70" i="33"/>
  <c r="T70" i="33"/>
  <c r="O70" i="33"/>
  <c r="M70" i="33"/>
  <c r="K70" i="33"/>
  <c r="F70" i="33"/>
  <c r="AU70" i="33" s="1"/>
  <c r="W69" i="33"/>
  <c r="T69" i="33"/>
  <c r="R69" i="33"/>
  <c r="O69" i="33"/>
  <c r="M69" i="33"/>
  <c r="K69" i="33"/>
  <c r="F69" i="33"/>
  <c r="AU69" i="33" s="1"/>
  <c r="E69" i="33"/>
  <c r="Z69" i="33" s="1"/>
  <c r="AU68" i="33"/>
  <c r="Z68" i="33"/>
  <c r="W68" i="33"/>
  <c r="T68" i="33"/>
  <c r="O68" i="33"/>
  <c r="M68" i="33"/>
  <c r="K68" i="33"/>
  <c r="AU67" i="33"/>
  <c r="Z67" i="33"/>
  <c r="W67" i="33"/>
  <c r="T67" i="33"/>
  <c r="O67" i="33"/>
  <c r="M67" i="33"/>
  <c r="K67" i="33"/>
  <c r="AU66" i="33"/>
  <c r="Z66" i="33"/>
  <c r="W66" i="33"/>
  <c r="T66" i="33"/>
  <c r="R66" i="33"/>
  <c r="O66" i="33"/>
  <c r="M66" i="33"/>
  <c r="K66" i="33"/>
  <c r="I66" i="33"/>
  <c r="F66" i="33"/>
  <c r="AU65" i="33"/>
  <c r="Z65" i="33"/>
  <c r="W65" i="33"/>
  <c r="T65" i="33"/>
  <c r="R65" i="33"/>
  <c r="O65" i="33"/>
  <c r="M65" i="33"/>
  <c r="K65" i="33"/>
  <c r="I65" i="33"/>
  <c r="Z64" i="33"/>
  <c r="W64" i="33"/>
  <c r="T64" i="33"/>
  <c r="O64" i="33"/>
  <c r="M64" i="33"/>
  <c r="K64" i="33"/>
  <c r="F64" i="33"/>
  <c r="AU64" i="33" s="1"/>
  <c r="Z63" i="33"/>
  <c r="W63" i="33"/>
  <c r="T63" i="33"/>
  <c r="R63" i="33"/>
  <c r="O63" i="33"/>
  <c r="M63" i="33"/>
  <c r="K63" i="33"/>
  <c r="F63" i="33"/>
  <c r="AU63" i="33" s="1"/>
  <c r="Z62" i="33"/>
  <c r="W62" i="33"/>
  <c r="T62" i="33"/>
  <c r="R62" i="33"/>
  <c r="O62" i="33"/>
  <c r="M62" i="33"/>
  <c r="K62" i="33"/>
  <c r="F62" i="33"/>
  <c r="AU62" i="33" s="1"/>
  <c r="Z61" i="33"/>
  <c r="W61" i="33"/>
  <c r="T61" i="33"/>
  <c r="R61" i="33"/>
  <c r="O61" i="33"/>
  <c r="M61" i="33"/>
  <c r="K61" i="33"/>
  <c r="F61" i="33"/>
  <c r="AU61" i="33" s="1"/>
  <c r="E59" i="33"/>
  <c r="D59" i="33"/>
  <c r="Z58" i="33"/>
  <c r="W58" i="33"/>
  <c r="T58" i="33"/>
  <c r="J58" i="33"/>
  <c r="K58" i="33" s="1"/>
  <c r="F58" i="33"/>
  <c r="G58" i="33" s="1"/>
  <c r="Z57" i="33"/>
  <c r="W57" i="33"/>
  <c r="T57" i="33"/>
  <c r="J57" i="33"/>
  <c r="L57" i="33" s="1"/>
  <c r="N57" i="33" s="1"/>
  <c r="O57" i="33" s="1"/>
  <c r="H57" i="33"/>
  <c r="I57" i="33" s="1"/>
  <c r="F57" i="33"/>
  <c r="G57" i="33" s="1"/>
  <c r="S56" i="33"/>
  <c r="T56" i="33" s="1"/>
  <c r="Z56" i="33"/>
  <c r="J56" i="33"/>
  <c r="L56" i="33" s="1"/>
  <c r="F56" i="33"/>
  <c r="H56" i="33" s="1"/>
  <c r="I56" i="33" s="1"/>
  <c r="S55" i="33"/>
  <c r="T55" i="33" s="1"/>
  <c r="P55" i="33"/>
  <c r="Z55" i="33" s="1"/>
  <c r="J55" i="33"/>
  <c r="L55" i="33" s="1"/>
  <c r="H55" i="33"/>
  <c r="I55" i="33" s="1"/>
  <c r="F55" i="33"/>
  <c r="G55" i="33" s="1"/>
  <c r="Z54" i="33"/>
  <c r="W54" i="33"/>
  <c r="S54" i="33"/>
  <c r="T54" i="33" s="1"/>
  <c r="R54" i="33"/>
  <c r="J54" i="33"/>
  <c r="K54" i="33" s="1"/>
  <c r="F54" i="33"/>
  <c r="H54" i="33" s="1"/>
  <c r="I54" i="33" s="1"/>
  <c r="J53" i="33"/>
  <c r="K53" i="33" s="1"/>
  <c r="S51" i="33"/>
  <c r="T51" i="33" s="1"/>
  <c r="Q51" i="33"/>
  <c r="R51" i="33" s="1"/>
  <c r="P51" i="33"/>
  <c r="O51" i="33"/>
  <c r="N51" i="33"/>
  <c r="M51" i="33"/>
  <c r="L51" i="33"/>
  <c r="K51" i="33"/>
  <c r="J51" i="33"/>
  <c r="E51" i="33"/>
  <c r="D51" i="33"/>
  <c r="AU50" i="33"/>
  <c r="Z50" i="33"/>
  <c r="W50" i="33"/>
  <c r="T50" i="33"/>
  <c r="R50" i="33"/>
  <c r="O50" i="33"/>
  <c r="M50" i="33"/>
  <c r="K50" i="33"/>
  <c r="I50" i="33"/>
  <c r="F50" i="33"/>
  <c r="AU49" i="33"/>
  <c r="Z49" i="33"/>
  <c r="W49" i="33"/>
  <c r="T49" i="33"/>
  <c r="R49" i="33"/>
  <c r="O49" i="33"/>
  <c r="M49" i="33"/>
  <c r="K49" i="33"/>
  <c r="I49" i="33"/>
  <c r="F49" i="33"/>
  <c r="Z48" i="33"/>
  <c r="W48" i="33"/>
  <c r="T48" i="33"/>
  <c r="R48" i="33"/>
  <c r="O48" i="33"/>
  <c r="M48" i="33"/>
  <c r="K48" i="33"/>
  <c r="F48" i="33"/>
  <c r="AU48" i="33" s="1"/>
  <c r="AU47" i="33"/>
  <c r="Z47" i="33"/>
  <c r="W47" i="33"/>
  <c r="T47" i="33"/>
  <c r="R47" i="33"/>
  <c r="O47" i="33"/>
  <c r="M47" i="33"/>
  <c r="K47" i="33"/>
  <c r="I47" i="33"/>
  <c r="F47" i="33"/>
  <c r="AU46" i="33"/>
  <c r="Z46" i="33"/>
  <c r="W46" i="33"/>
  <c r="T46" i="33"/>
  <c r="R46" i="33"/>
  <c r="O46" i="33"/>
  <c r="M46" i="33"/>
  <c r="K46" i="33"/>
  <c r="I46" i="33"/>
  <c r="F46" i="33"/>
  <c r="AU45" i="33"/>
  <c r="Z45" i="33"/>
  <c r="W45" i="33"/>
  <c r="T45" i="33"/>
  <c r="R45" i="33"/>
  <c r="O45" i="33"/>
  <c r="M45" i="33"/>
  <c r="K45" i="33"/>
  <c r="I45" i="33"/>
  <c r="F45" i="33"/>
  <c r="Z44" i="33"/>
  <c r="W44" i="33"/>
  <c r="T44" i="33"/>
  <c r="R44" i="33"/>
  <c r="O44" i="33"/>
  <c r="M44" i="33"/>
  <c r="K44" i="33"/>
  <c r="F44" i="33"/>
  <c r="AU44" i="33" s="1"/>
  <c r="W42" i="33"/>
  <c r="S42" i="33"/>
  <c r="T42" i="33" s="1"/>
  <c r="Q42" i="33"/>
  <c r="R42" i="33" s="1"/>
  <c r="P42" i="33"/>
  <c r="N42" i="33"/>
  <c r="O42" i="33" s="1"/>
  <c r="L42" i="33"/>
  <c r="J42" i="33"/>
  <c r="E42" i="33"/>
  <c r="D42" i="33"/>
  <c r="M42" i="33" s="1"/>
  <c r="AU41" i="33"/>
  <c r="Z41" i="33"/>
  <c r="W41" i="33"/>
  <c r="T41" i="33"/>
  <c r="R41" i="33"/>
  <c r="O41" i="33"/>
  <c r="M41" i="33"/>
  <c r="K41" i="33"/>
  <c r="I41" i="33"/>
  <c r="Z40" i="33"/>
  <c r="W40" i="33"/>
  <c r="T40" i="33"/>
  <c r="R40" i="33"/>
  <c r="O40" i="33"/>
  <c r="M40" i="33"/>
  <c r="K40" i="33"/>
  <c r="F40" i="33"/>
  <c r="AU40" i="33" s="1"/>
  <c r="Z39" i="33"/>
  <c r="W39" i="33"/>
  <c r="T39" i="33"/>
  <c r="R39" i="33"/>
  <c r="O39" i="33"/>
  <c r="M39" i="33"/>
  <c r="K39" i="33"/>
  <c r="F39" i="33"/>
  <c r="AU39" i="33" s="1"/>
  <c r="AU38" i="33"/>
  <c r="Z38" i="33"/>
  <c r="W38" i="33"/>
  <c r="T38" i="33"/>
  <c r="R38" i="33"/>
  <c r="O38" i="33"/>
  <c r="M38" i="33"/>
  <c r="K38" i="33"/>
  <c r="I38" i="33"/>
  <c r="F38" i="33"/>
  <c r="Z37" i="33"/>
  <c r="W37" i="33"/>
  <c r="T37" i="33"/>
  <c r="R37" i="33"/>
  <c r="O37" i="33"/>
  <c r="M37" i="33"/>
  <c r="K37" i="33"/>
  <c r="F37" i="33"/>
  <c r="I37" i="33" s="1"/>
  <c r="AU36" i="33"/>
  <c r="Z36" i="33"/>
  <c r="W36" i="33"/>
  <c r="T36" i="33"/>
  <c r="R36" i="33"/>
  <c r="O36" i="33"/>
  <c r="M36" i="33"/>
  <c r="K36" i="33"/>
  <c r="I36" i="33"/>
  <c r="Z35" i="33"/>
  <c r="T35" i="33"/>
  <c r="R35" i="33"/>
  <c r="O35" i="33"/>
  <c r="M35" i="33"/>
  <c r="K35" i="33"/>
  <c r="F35" i="33"/>
  <c r="AU35" i="33" s="1"/>
  <c r="E35" i="33"/>
  <c r="W35" i="33" s="1"/>
  <c r="AU34" i="33"/>
  <c r="Z34" i="33"/>
  <c r="W34" i="33"/>
  <c r="T34" i="33"/>
  <c r="R34" i="33"/>
  <c r="O34" i="33"/>
  <c r="M34" i="33"/>
  <c r="K34" i="33"/>
  <c r="I34" i="33"/>
  <c r="Z33" i="33"/>
  <c r="W33" i="33"/>
  <c r="T33" i="33"/>
  <c r="R33" i="33"/>
  <c r="O33" i="33"/>
  <c r="M33" i="33"/>
  <c r="K33" i="33"/>
  <c r="F33" i="33"/>
  <c r="F42" i="33" s="1"/>
  <c r="I42" i="33" s="1"/>
  <c r="T31" i="33"/>
  <c r="S31" i="33"/>
  <c r="Q31" i="33"/>
  <c r="P31" i="33"/>
  <c r="N31" i="33"/>
  <c r="O31" i="33" s="1"/>
  <c r="M31" i="33"/>
  <c r="L31" i="33"/>
  <c r="J31" i="33"/>
  <c r="K31" i="33" s="1"/>
  <c r="D31" i="33"/>
  <c r="T30" i="33"/>
  <c r="O30" i="33"/>
  <c r="M30" i="33"/>
  <c r="K30" i="33"/>
  <c r="F30" i="33"/>
  <c r="I30" i="33" s="1"/>
  <c r="E30" i="33"/>
  <c r="Z30" i="33" s="1"/>
  <c r="AU29" i="33"/>
  <c r="Z29" i="33"/>
  <c r="W29" i="33"/>
  <c r="T29" i="33"/>
  <c r="O29" i="33"/>
  <c r="M29" i="33"/>
  <c r="K29" i="33"/>
  <c r="I29" i="33"/>
  <c r="AU28" i="33"/>
  <c r="Z28" i="33"/>
  <c r="W28" i="33"/>
  <c r="T28" i="33"/>
  <c r="O28" i="33"/>
  <c r="M28" i="33"/>
  <c r="K28" i="33"/>
  <c r="I28" i="33"/>
  <c r="Z27" i="33"/>
  <c r="W27" i="33"/>
  <c r="T27" i="33"/>
  <c r="O27" i="33"/>
  <c r="M27" i="33"/>
  <c r="K27" i="33"/>
  <c r="I27" i="33"/>
  <c r="AU26" i="33"/>
  <c r="Z26" i="33"/>
  <c r="W26" i="33"/>
  <c r="T26" i="33"/>
  <c r="R26" i="33"/>
  <c r="O26" i="33"/>
  <c r="M26" i="33"/>
  <c r="K26" i="33"/>
  <c r="I26" i="33"/>
  <c r="AU25" i="33"/>
  <c r="Z25" i="33"/>
  <c r="W25" i="33"/>
  <c r="T25" i="33"/>
  <c r="R25" i="33"/>
  <c r="O25" i="33"/>
  <c r="M25" i="33"/>
  <c r="K25" i="33"/>
  <c r="I25" i="33"/>
  <c r="T24" i="33"/>
  <c r="R24" i="33"/>
  <c r="O24" i="33"/>
  <c r="M24" i="33"/>
  <c r="K24" i="33"/>
  <c r="E24" i="33"/>
  <c r="Z24" i="33" s="1"/>
  <c r="Z23" i="33"/>
  <c r="W23" i="33"/>
  <c r="T23" i="33"/>
  <c r="R23" i="33"/>
  <c r="O23" i="33"/>
  <c r="M23" i="33"/>
  <c r="K23" i="33"/>
  <c r="F23" i="33"/>
  <c r="AU23" i="33" s="1"/>
  <c r="Z22" i="33"/>
  <c r="W22" i="33"/>
  <c r="T22" i="33"/>
  <c r="O22" i="33"/>
  <c r="M22" i="33"/>
  <c r="K22" i="33"/>
  <c r="F22" i="33"/>
  <c r="AU22" i="33" s="1"/>
  <c r="AU21" i="33"/>
  <c r="Z21" i="33"/>
  <c r="W21" i="33"/>
  <c r="T21" i="33"/>
  <c r="O21" i="33"/>
  <c r="M21" i="33"/>
  <c r="K21" i="33"/>
  <c r="I21" i="33"/>
  <c r="AU20" i="33"/>
  <c r="Z20" i="33"/>
  <c r="W20" i="33"/>
  <c r="T20" i="33"/>
  <c r="R20" i="33"/>
  <c r="O20" i="33"/>
  <c r="M20" i="33"/>
  <c r="K20" i="33"/>
  <c r="I20" i="33"/>
  <c r="Z19" i="33"/>
  <c r="W19" i="33"/>
  <c r="T19" i="33"/>
  <c r="R19" i="33"/>
  <c r="O19" i="33"/>
  <c r="M19" i="33"/>
  <c r="K19" i="33"/>
  <c r="F19" i="33"/>
  <c r="AU19" i="33" s="1"/>
  <c r="Z18" i="33"/>
  <c r="W18" i="33"/>
  <c r="T18" i="33"/>
  <c r="O18" i="33"/>
  <c r="M18" i="33"/>
  <c r="K18" i="33"/>
  <c r="I18" i="33"/>
  <c r="F18" i="33"/>
  <c r="AU18" i="33" s="1"/>
  <c r="Z17" i="33"/>
  <c r="W17" i="33"/>
  <c r="T17" i="33"/>
  <c r="O17" i="33"/>
  <c r="M17" i="33"/>
  <c r="K17" i="33"/>
  <c r="I17" i="33"/>
  <c r="Z16" i="33"/>
  <c r="W16" i="33"/>
  <c r="T16" i="33"/>
  <c r="R16" i="33"/>
  <c r="O16" i="33"/>
  <c r="M16" i="33"/>
  <c r="K16" i="33"/>
  <c r="F16" i="33"/>
  <c r="AU16" i="33" s="1"/>
  <c r="Z15" i="33"/>
  <c r="W15" i="33"/>
  <c r="T15" i="33"/>
  <c r="O15" i="33"/>
  <c r="M15" i="33"/>
  <c r="K15" i="33"/>
  <c r="I15" i="33"/>
  <c r="T14" i="33"/>
  <c r="R14" i="33"/>
  <c r="O14" i="33"/>
  <c r="M14" i="33"/>
  <c r="K14" i="33"/>
  <c r="E14" i="33"/>
  <c r="E31" i="33" s="1"/>
  <c r="Z13" i="33"/>
  <c r="W13" i="33"/>
  <c r="T13" i="33"/>
  <c r="R13" i="33"/>
  <c r="O13" i="33"/>
  <c r="M13" i="33"/>
  <c r="K13" i="33"/>
  <c r="I13" i="33"/>
  <c r="AU12" i="33"/>
  <c r="Z12" i="33"/>
  <c r="W12" i="33"/>
  <c r="T12" i="33"/>
  <c r="R12" i="33"/>
  <c r="O12" i="33"/>
  <c r="M12" i="33"/>
  <c r="K12" i="33"/>
  <c r="I12" i="33"/>
  <c r="AU11" i="33"/>
  <c r="Z11" i="33"/>
  <c r="W11" i="33"/>
  <c r="T11" i="33"/>
  <c r="R11" i="33"/>
  <c r="O11" i="33"/>
  <c r="M11" i="33"/>
  <c r="K11" i="33"/>
  <c r="I11" i="33"/>
  <c r="AU10" i="33"/>
  <c r="Z10" i="33"/>
  <c r="W10" i="33"/>
  <c r="T10" i="33"/>
  <c r="R10" i="33"/>
  <c r="O10" i="33"/>
  <c r="M10" i="33"/>
  <c r="K10" i="33"/>
  <c r="I10" i="33"/>
  <c r="Z9" i="33"/>
  <c r="W9" i="33"/>
  <c r="T9" i="33"/>
  <c r="R9" i="33"/>
  <c r="O9" i="33"/>
  <c r="M9" i="33"/>
  <c r="K9" i="33"/>
  <c r="F9" i="33"/>
  <c r="I9" i="33" s="1"/>
  <c r="AU8" i="33"/>
  <c r="Z8" i="33"/>
  <c r="W8" i="33"/>
  <c r="T8" i="33"/>
  <c r="R8" i="33"/>
  <c r="O8" i="33"/>
  <c r="M8" i="33"/>
  <c r="K8" i="33"/>
  <c r="I8" i="33"/>
  <c r="AU7" i="33"/>
  <c r="W7" i="33"/>
  <c r="T7" i="33"/>
  <c r="R7" i="33"/>
  <c r="O7" i="33"/>
  <c r="M7" i="33"/>
  <c r="K7" i="33"/>
  <c r="I7" i="33"/>
  <c r="F7" i="33"/>
  <c r="Z7" i="33" s="1"/>
  <c r="S54" i="32"/>
  <c r="S55" i="32"/>
  <c r="T55" i="32" s="1"/>
  <c r="Q55" i="32"/>
  <c r="P55" i="32"/>
  <c r="Q53" i="32"/>
  <c r="P53" i="32"/>
  <c r="S56" i="32"/>
  <c r="Q56" i="32"/>
  <c r="P56" i="32"/>
  <c r="S135" i="32"/>
  <c r="T135" i="32" s="1"/>
  <c r="Q135" i="32"/>
  <c r="R135" i="32" s="1"/>
  <c r="P135" i="32"/>
  <c r="N135" i="32"/>
  <c r="O135" i="32" s="1"/>
  <c r="L135" i="32"/>
  <c r="M135" i="32" s="1"/>
  <c r="J135" i="32"/>
  <c r="K135" i="32" s="1"/>
  <c r="D135" i="32"/>
  <c r="Z134" i="32"/>
  <c r="W134" i="32"/>
  <c r="T134" i="32"/>
  <c r="R134" i="32"/>
  <c r="O134" i="32"/>
  <c r="M134" i="32"/>
  <c r="K134" i="32"/>
  <c r="Z133" i="32"/>
  <c r="W133" i="32"/>
  <c r="T133" i="32"/>
  <c r="R133" i="32"/>
  <c r="O133" i="32"/>
  <c r="M133" i="32"/>
  <c r="K133" i="32"/>
  <c r="F133" i="32"/>
  <c r="AU133" i="32" s="1"/>
  <c r="AU132" i="32"/>
  <c r="Z132" i="32"/>
  <c r="W132" i="32"/>
  <c r="T132" i="32"/>
  <c r="O132" i="32"/>
  <c r="M132" i="32"/>
  <c r="K132" i="32"/>
  <c r="Z131" i="32"/>
  <c r="W131" i="32"/>
  <c r="T131" i="32"/>
  <c r="R131" i="32"/>
  <c r="O131" i="32"/>
  <c r="M131" i="32"/>
  <c r="K131" i="32"/>
  <c r="F131" i="32"/>
  <c r="AU131" i="32" s="1"/>
  <c r="AU130" i="32"/>
  <c r="Z130" i="32"/>
  <c r="W130" i="32"/>
  <c r="T130" i="32"/>
  <c r="O130" i="32"/>
  <c r="M130" i="32"/>
  <c r="K130" i="32"/>
  <c r="Z129" i="32"/>
  <c r="W129" i="32"/>
  <c r="T129" i="32"/>
  <c r="R129" i="32"/>
  <c r="O129" i="32"/>
  <c r="M129" i="32"/>
  <c r="K129" i="32"/>
  <c r="F129" i="32"/>
  <c r="AU129" i="32" s="1"/>
  <c r="Z128" i="32"/>
  <c r="W128" i="32"/>
  <c r="T128" i="32"/>
  <c r="O128" i="32"/>
  <c r="M128" i="32"/>
  <c r="K128" i="32"/>
  <c r="F128" i="32"/>
  <c r="AU128" i="32" s="1"/>
  <c r="Z127" i="32"/>
  <c r="W127" i="32"/>
  <c r="T127" i="32"/>
  <c r="O127" i="32"/>
  <c r="M127" i="32"/>
  <c r="K127" i="32"/>
  <c r="F127" i="32"/>
  <c r="AU127" i="32" s="1"/>
  <c r="AU126" i="32"/>
  <c r="Z126" i="32"/>
  <c r="W126" i="32"/>
  <c r="T126" i="32"/>
  <c r="O126" i="32"/>
  <c r="M126" i="32"/>
  <c r="K126" i="32"/>
  <c r="Z125" i="32"/>
  <c r="W125" i="32"/>
  <c r="T125" i="32"/>
  <c r="O125" i="32"/>
  <c r="M125" i="32"/>
  <c r="K125" i="32"/>
  <c r="F125" i="32"/>
  <c r="AU125" i="32" s="1"/>
  <c r="AU124" i="32"/>
  <c r="Z124" i="32"/>
  <c r="W124" i="32"/>
  <c r="T124" i="32"/>
  <c r="R124" i="32"/>
  <c r="O124" i="32"/>
  <c r="M124" i="32"/>
  <c r="K124" i="32"/>
  <c r="I124" i="32"/>
  <c r="Z123" i="32"/>
  <c r="W123" i="32"/>
  <c r="T123" i="32"/>
  <c r="O123" i="32"/>
  <c r="M123" i="32"/>
  <c r="K123" i="32"/>
  <c r="F123" i="32"/>
  <c r="AU123" i="32" s="1"/>
  <c r="Z122" i="32"/>
  <c r="W122" i="32"/>
  <c r="T122" i="32"/>
  <c r="R122" i="32"/>
  <c r="O122" i="32"/>
  <c r="M122" i="32"/>
  <c r="K122" i="32"/>
  <c r="F122" i="32"/>
  <c r="AU122" i="32" s="1"/>
  <c r="Z121" i="32"/>
  <c r="W121" i="32"/>
  <c r="T121" i="32"/>
  <c r="O121" i="32"/>
  <c r="M121" i="32"/>
  <c r="K121" i="32"/>
  <c r="F121" i="32"/>
  <c r="AU121" i="32" s="1"/>
  <c r="AU120" i="32"/>
  <c r="Z120" i="32"/>
  <c r="W120" i="32"/>
  <c r="T120" i="32"/>
  <c r="O120" i="32"/>
  <c r="M120" i="32"/>
  <c r="K120" i="32"/>
  <c r="I120" i="32"/>
  <c r="Z119" i="32"/>
  <c r="W119" i="32"/>
  <c r="T119" i="32"/>
  <c r="R119" i="32"/>
  <c r="O119" i="32"/>
  <c r="M119" i="32"/>
  <c r="K119" i="32"/>
  <c r="F119" i="32"/>
  <c r="T118" i="32"/>
  <c r="R118" i="32"/>
  <c r="O118" i="32"/>
  <c r="M118" i="32"/>
  <c r="K118" i="32"/>
  <c r="E118" i="32"/>
  <c r="AU117" i="32"/>
  <c r="Z117" i="32"/>
  <c r="W117" i="32"/>
  <c r="T117" i="32"/>
  <c r="R117" i="32"/>
  <c r="O117" i="32"/>
  <c r="M117" i="32"/>
  <c r="K117" i="32"/>
  <c r="I117" i="32"/>
  <c r="AU116" i="32"/>
  <c r="Z116" i="32"/>
  <c r="W116" i="32"/>
  <c r="T116" i="32"/>
  <c r="R116" i="32"/>
  <c r="O116" i="32"/>
  <c r="M116" i="32"/>
  <c r="K116" i="32"/>
  <c r="I116" i="32"/>
  <c r="T115" i="32"/>
  <c r="O115" i="32"/>
  <c r="M115" i="32"/>
  <c r="K115" i="32"/>
  <c r="E115" i="32"/>
  <c r="Z114" i="32"/>
  <c r="W114" i="32"/>
  <c r="T114" i="32"/>
  <c r="R114" i="32"/>
  <c r="O114" i="32"/>
  <c r="M114" i="32"/>
  <c r="K114" i="32"/>
  <c r="F114" i="32"/>
  <c r="S112" i="32"/>
  <c r="T112" i="32" s="1"/>
  <c r="Q112" i="32"/>
  <c r="R112" i="32" s="1"/>
  <c r="P112" i="32"/>
  <c r="N112" i="32"/>
  <c r="O112" i="32" s="1"/>
  <c r="L112" i="32"/>
  <c r="M112" i="32" s="1"/>
  <c r="J112" i="32"/>
  <c r="K112" i="32" s="1"/>
  <c r="D112" i="32"/>
  <c r="T111" i="32"/>
  <c r="R111" i="32"/>
  <c r="O111" i="32"/>
  <c r="M111" i="32"/>
  <c r="K111" i="32"/>
  <c r="E111" i="32"/>
  <c r="AU110" i="32"/>
  <c r="Z110" i="32"/>
  <c r="W110" i="32"/>
  <c r="T110" i="32"/>
  <c r="R110" i="32"/>
  <c r="O110" i="32"/>
  <c r="M110" i="32"/>
  <c r="K110" i="32"/>
  <c r="I110" i="32"/>
  <c r="T109" i="32"/>
  <c r="O109" i="32"/>
  <c r="M109" i="32"/>
  <c r="K109" i="32"/>
  <c r="E109" i="32"/>
  <c r="AU108" i="32"/>
  <c r="Z108" i="32"/>
  <c r="W108" i="32"/>
  <c r="T108" i="32"/>
  <c r="R108" i="32"/>
  <c r="O108" i="32"/>
  <c r="M108" i="32"/>
  <c r="K108" i="32"/>
  <c r="I108" i="32"/>
  <c r="Z107" i="32"/>
  <c r="W107" i="32"/>
  <c r="T107" i="32"/>
  <c r="O107" i="32"/>
  <c r="M107" i="32"/>
  <c r="K107" i="32"/>
  <c r="F107" i="32"/>
  <c r="AU107" i="32" s="1"/>
  <c r="T106" i="32"/>
  <c r="R106" i="32"/>
  <c r="O106" i="32"/>
  <c r="M106" i="32"/>
  <c r="K106" i="32"/>
  <c r="E106" i="32"/>
  <c r="AU105" i="32"/>
  <c r="Z105" i="32"/>
  <c r="W105" i="32"/>
  <c r="T105" i="32"/>
  <c r="R105" i="32"/>
  <c r="O105" i="32"/>
  <c r="M105" i="32"/>
  <c r="K105" i="32"/>
  <c r="I105" i="32"/>
  <c r="AU104" i="32"/>
  <c r="Z104" i="32"/>
  <c r="W104" i="32"/>
  <c r="T104" i="32"/>
  <c r="O104" i="32"/>
  <c r="M104" i="32"/>
  <c r="K104" i="32"/>
  <c r="T103" i="32"/>
  <c r="O103" i="32"/>
  <c r="M103" i="32"/>
  <c r="K103" i="32"/>
  <c r="E103" i="32"/>
  <c r="Z102" i="32"/>
  <c r="W102" i="32"/>
  <c r="T102" i="32"/>
  <c r="R102" i="32"/>
  <c r="O102" i="32"/>
  <c r="M102" i="32"/>
  <c r="K102" i="32"/>
  <c r="F102" i="32"/>
  <c r="AU101" i="32"/>
  <c r="Z101" i="32"/>
  <c r="W101" i="32"/>
  <c r="T101" i="32"/>
  <c r="R101" i="32"/>
  <c r="O101" i="32"/>
  <c r="M101" i="32"/>
  <c r="K101" i="32"/>
  <c r="I101" i="32"/>
  <c r="Z100" i="32"/>
  <c r="W100" i="32"/>
  <c r="T100" i="32"/>
  <c r="R100" i="32"/>
  <c r="O100" i="32"/>
  <c r="M100" i="32"/>
  <c r="K100" i="32"/>
  <c r="F100" i="32"/>
  <c r="Z99" i="32"/>
  <c r="W99" i="32"/>
  <c r="T99" i="32"/>
  <c r="R99" i="32"/>
  <c r="O99" i="32"/>
  <c r="M99" i="32"/>
  <c r="K99" i="32"/>
  <c r="F99" i="32"/>
  <c r="AU99" i="32" s="1"/>
  <c r="Z98" i="32"/>
  <c r="W98" i="32"/>
  <c r="T98" i="32"/>
  <c r="R98" i="32"/>
  <c r="O98" i="32"/>
  <c r="M98" i="32"/>
  <c r="K98" i="32"/>
  <c r="F98" i="32"/>
  <c r="AU98" i="32" s="1"/>
  <c r="Z97" i="32"/>
  <c r="W97" i="32"/>
  <c r="T97" i="32"/>
  <c r="R97" i="32"/>
  <c r="O97" i="32"/>
  <c r="M97" i="32"/>
  <c r="K97" i="32"/>
  <c r="F97" i="32"/>
  <c r="Z96" i="32"/>
  <c r="W96" i="32"/>
  <c r="T96" i="32"/>
  <c r="R96" i="32"/>
  <c r="O96" i="32"/>
  <c r="M96" i="32"/>
  <c r="K96" i="32"/>
  <c r="F96" i="32"/>
  <c r="AU95" i="32"/>
  <c r="Z95" i="32"/>
  <c r="W95" i="32"/>
  <c r="T95" i="32"/>
  <c r="R95" i="32"/>
  <c r="O95" i="32"/>
  <c r="M95" i="32"/>
  <c r="K95" i="32"/>
  <c r="I95" i="32"/>
  <c r="S93" i="32"/>
  <c r="T93" i="32" s="1"/>
  <c r="Q93" i="32"/>
  <c r="R93" i="32" s="1"/>
  <c r="P93" i="32"/>
  <c r="N93" i="32"/>
  <c r="O93" i="32" s="1"/>
  <c r="L93" i="32"/>
  <c r="M93" i="32" s="1"/>
  <c r="J93" i="32"/>
  <c r="K93" i="32" s="1"/>
  <c r="F93" i="32"/>
  <c r="I93" i="32" s="1"/>
  <c r="E93" i="32"/>
  <c r="W93" i="32" s="1"/>
  <c r="D93" i="32"/>
  <c r="AU92" i="32"/>
  <c r="Z92" i="32"/>
  <c r="W92" i="32"/>
  <c r="T92" i="32"/>
  <c r="R92" i="32"/>
  <c r="O92" i="32"/>
  <c r="M92" i="32"/>
  <c r="K92" i="32"/>
  <c r="AU91" i="32"/>
  <c r="Z91" i="32"/>
  <c r="W91" i="32"/>
  <c r="T91" i="32"/>
  <c r="R91" i="32"/>
  <c r="O91" i="32"/>
  <c r="M91" i="32"/>
  <c r="K91" i="32"/>
  <c r="I91" i="32"/>
  <c r="AU90" i="32"/>
  <c r="Z90" i="32"/>
  <c r="W90" i="32"/>
  <c r="T90" i="32"/>
  <c r="R90" i="32"/>
  <c r="O90" i="32"/>
  <c r="M90" i="32"/>
  <c r="K90" i="32"/>
  <c r="I90" i="32"/>
  <c r="AU89" i="32"/>
  <c r="Z89" i="32"/>
  <c r="W89" i="32"/>
  <c r="T89" i="32"/>
  <c r="R89" i="32"/>
  <c r="O89" i="32"/>
  <c r="M89" i="32"/>
  <c r="K89" i="32"/>
  <c r="I89" i="32"/>
  <c r="AU88" i="32"/>
  <c r="Z88" i="32"/>
  <c r="W88" i="32"/>
  <c r="T88" i="32"/>
  <c r="R88" i="32"/>
  <c r="O88" i="32"/>
  <c r="M88" i="32"/>
  <c r="K88" i="32"/>
  <c r="AU87" i="32"/>
  <c r="Z87" i="32"/>
  <c r="W87" i="32"/>
  <c r="T87" i="32"/>
  <c r="R87" i="32"/>
  <c r="O87" i="32"/>
  <c r="M87" i="32"/>
  <c r="K87" i="32"/>
  <c r="I87" i="32"/>
  <c r="AU86" i="32"/>
  <c r="Z86" i="32"/>
  <c r="W86" i="32"/>
  <c r="T86" i="32"/>
  <c r="R86" i="32"/>
  <c r="O86" i="32"/>
  <c r="M86" i="32"/>
  <c r="K86" i="32"/>
  <c r="AU85" i="32"/>
  <c r="Z85" i="32"/>
  <c r="W85" i="32"/>
  <c r="T85" i="32"/>
  <c r="R85" i="32"/>
  <c r="O85" i="32"/>
  <c r="M85" i="32"/>
  <c r="K85" i="32"/>
  <c r="I85" i="32"/>
  <c r="AU84" i="32"/>
  <c r="Z84" i="32"/>
  <c r="W84" i="32"/>
  <c r="T84" i="32"/>
  <c r="R84" i="32"/>
  <c r="O84" i="32"/>
  <c r="M84" i="32"/>
  <c r="K84" i="32"/>
  <c r="AU83" i="32"/>
  <c r="Z83" i="32"/>
  <c r="W83" i="32"/>
  <c r="T83" i="32"/>
  <c r="R83" i="32"/>
  <c r="O83" i="32"/>
  <c r="M83" i="32"/>
  <c r="K83" i="32"/>
  <c r="AU82" i="32"/>
  <c r="Z82" i="32"/>
  <c r="W82" i="32"/>
  <c r="T82" i="32"/>
  <c r="R82" i="32"/>
  <c r="O82" i="32"/>
  <c r="M82" i="32"/>
  <c r="K82" i="32"/>
  <c r="I82" i="32"/>
  <c r="AU81" i="32"/>
  <c r="Z81" i="32"/>
  <c r="W81" i="32"/>
  <c r="T81" i="32"/>
  <c r="R81" i="32"/>
  <c r="O81" i="32"/>
  <c r="M81" i="32"/>
  <c r="K81" i="32"/>
  <c r="I81" i="32"/>
  <c r="S79" i="32"/>
  <c r="T79" i="32" s="1"/>
  <c r="Q79" i="32"/>
  <c r="R79" i="32" s="1"/>
  <c r="P79" i="32"/>
  <c r="N79" i="32"/>
  <c r="O79" i="32" s="1"/>
  <c r="L79" i="32"/>
  <c r="M79" i="32" s="1"/>
  <c r="J79" i="32"/>
  <c r="K79" i="32" s="1"/>
  <c r="D79" i="32"/>
  <c r="T78" i="32"/>
  <c r="O78" i="32"/>
  <c r="M78" i="32"/>
  <c r="K78" i="32"/>
  <c r="E78" i="32"/>
  <c r="AU77" i="32"/>
  <c r="Z77" i="32"/>
  <c r="W77" i="32"/>
  <c r="T77" i="32"/>
  <c r="O77" i="32"/>
  <c r="M77" i="32"/>
  <c r="K77" i="32"/>
  <c r="Z76" i="32"/>
  <c r="W76" i="32"/>
  <c r="T76" i="32"/>
  <c r="R76" i="32"/>
  <c r="O76" i="32"/>
  <c r="M76" i="32"/>
  <c r="K76" i="32"/>
  <c r="F76" i="32"/>
  <c r="AU76" i="32" s="1"/>
  <c r="AU75" i="32"/>
  <c r="Z75" i="32"/>
  <c r="W75" i="32"/>
  <c r="T75" i="32"/>
  <c r="O75" i="32"/>
  <c r="M75" i="32"/>
  <c r="K75" i="32"/>
  <c r="Z74" i="32"/>
  <c r="W74" i="32"/>
  <c r="T74" i="32"/>
  <c r="O74" i="32"/>
  <c r="M74" i="32"/>
  <c r="K74" i="32"/>
  <c r="F74" i="32"/>
  <c r="AU74" i="32" s="1"/>
  <c r="T73" i="32"/>
  <c r="R73" i="32"/>
  <c r="O73" i="32"/>
  <c r="M73" i="32"/>
  <c r="K73" i="32"/>
  <c r="E73" i="32"/>
  <c r="Z72" i="32"/>
  <c r="W72" i="32"/>
  <c r="T72" i="32"/>
  <c r="O72" i="32"/>
  <c r="M72" i="32"/>
  <c r="K72" i="32"/>
  <c r="F72" i="32"/>
  <c r="AU72" i="32" s="1"/>
  <c r="AU71" i="32"/>
  <c r="Z71" i="32"/>
  <c r="W71" i="32"/>
  <c r="T71" i="32"/>
  <c r="O71" i="32"/>
  <c r="M71" i="32"/>
  <c r="K71" i="32"/>
  <c r="Z70" i="32"/>
  <c r="W70" i="32"/>
  <c r="T70" i="32"/>
  <c r="O70" i="32"/>
  <c r="M70" i="32"/>
  <c r="K70" i="32"/>
  <c r="F70" i="32"/>
  <c r="AU70" i="32" s="1"/>
  <c r="T69" i="32"/>
  <c r="R69" i="32"/>
  <c r="O69" i="32"/>
  <c r="M69" i="32"/>
  <c r="K69" i="32"/>
  <c r="E69" i="32"/>
  <c r="AU68" i="32"/>
  <c r="Z68" i="32"/>
  <c r="W68" i="32"/>
  <c r="T68" i="32"/>
  <c r="O68" i="32"/>
  <c r="M68" i="32"/>
  <c r="K68" i="32"/>
  <c r="AU67" i="32"/>
  <c r="Z67" i="32"/>
  <c r="W67" i="32"/>
  <c r="T67" i="32"/>
  <c r="O67" i="32"/>
  <c r="M67" i="32"/>
  <c r="K67" i="32"/>
  <c r="Z66" i="32"/>
  <c r="W66" i="32"/>
  <c r="T66" i="32"/>
  <c r="R66" i="32"/>
  <c r="O66" i="32"/>
  <c r="M66" i="32"/>
  <c r="K66" i="32"/>
  <c r="F66" i="32"/>
  <c r="AU65" i="32"/>
  <c r="Z65" i="32"/>
  <c r="W65" i="32"/>
  <c r="T65" i="32"/>
  <c r="R65" i="32"/>
  <c r="O65" i="32"/>
  <c r="M65" i="32"/>
  <c r="K65" i="32"/>
  <c r="I65" i="32"/>
  <c r="Z64" i="32"/>
  <c r="W64" i="32"/>
  <c r="T64" i="32"/>
  <c r="O64" i="32"/>
  <c r="M64" i="32"/>
  <c r="K64" i="32"/>
  <c r="F64" i="32"/>
  <c r="AU64" i="32" s="1"/>
  <c r="Z63" i="32"/>
  <c r="W63" i="32"/>
  <c r="T63" i="32"/>
  <c r="R63" i="32"/>
  <c r="O63" i="32"/>
  <c r="M63" i="32"/>
  <c r="K63" i="32"/>
  <c r="F63" i="32"/>
  <c r="AU63" i="32" s="1"/>
  <c r="Z62" i="32"/>
  <c r="W62" i="32"/>
  <c r="T62" i="32"/>
  <c r="R62" i="32"/>
  <c r="O62" i="32"/>
  <c r="M62" i="32"/>
  <c r="K62" i="32"/>
  <c r="F62" i="32"/>
  <c r="AU62" i="32" s="1"/>
  <c r="Z61" i="32"/>
  <c r="W61" i="32"/>
  <c r="T61" i="32"/>
  <c r="R61" i="32"/>
  <c r="O61" i="32"/>
  <c r="M61" i="32"/>
  <c r="K61" i="32"/>
  <c r="F61" i="32"/>
  <c r="E59" i="32"/>
  <c r="D59" i="32"/>
  <c r="Z58" i="32"/>
  <c r="W58" i="32"/>
  <c r="T58" i="32"/>
  <c r="J58" i="32"/>
  <c r="F58" i="32"/>
  <c r="Z57" i="32"/>
  <c r="W57" i="32"/>
  <c r="T57" i="32"/>
  <c r="R57" i="32"/>
  <c r="J57" i="32"/>
  <c r="F57" i="32"/>
  <c r="J56" i="32"/>
  <c r="F56" i="32"/>
  <c r="J55" i="32"/>
  <c r="F55" i="32"/>
  <c r="Z54" i="32"/>
  <c r="W54" i="32"/>
  <c r="T54" i="32"/>
  <c r="R54" i="32"/>
  <c r="J54" i="32"/>
  <c r="F54" i="32"/>
  <c r="T53" i="32"/>
  <c r="J53" i="32"/>
  <c r="F53" i="32"/>
  <c r="S51" i="32"/>
  <c r="T51" i="32" s="1"/>
  <c r="Q51" i="32"/>
  <c r="R51" i="32" s="1"/>
  <c r="P51" i="32"/>
  <c r="N51" i="32"/>
  <c r="O51" i="32" s="1"/>
  <c r="L51" i="32"/>
  <c r="M51" i="32" s="1"/>
  <c r="J51" i="32"/>
  <c r="K51" i="32" s="1"/>
  <c r="E51" i="32"/>
  <c r="D51" i="32"/>
  <c r="Z50" i="32"/>
  <c r="W50" i="32"/>
  <c r="T50" i="32"/>
  <c r="R50" i="32"/>
  <c r="O50" i="32"/>
  <c r="M50" i="32"/>
  <c r="K50" i="32"/>
  <c r="F50" i="32"/>
  <c r="Z49" i="32"/>
  <c r="W49" i="32"/>
  <c r="T49" i="32"/>
  <c r="R49" i="32"/>
  <c r="O49" i="32"/>
  <c r="M49" i="32"/>
  <c r="K49" i="32"/>
  <c r="F49" i="32"/>
  <c r="Z48" i="32"/>
  <c r="W48" i="32"/>
  <c r="T48" i="32"/>
  <c r="R48" i="32"/>
  <c r="O48" i="32"/>
  <c r="M48" i="32"/>
  <c r="K48" i="32"/>
  <c r="F48" i="32"/>
  <c r="Z47" i="32"/>
  <c r="W47" i="32"/>
  <c r="T47" i="32"/>
  <c r="R47" i="32"/>
  <c r="O47" i="32"/>
  <c r="M47" i="32"/>
  <c r="K47" i="32"/>
  <c r="F47" i="32"/>
  <c r="Z46" i="32"/>
  <c r="W46" i="32"/>
  <c r="T46" i="32"/>
  <c r="R46" i="32"/>
  <c r="O46" i="32"/>
  <c r="M46" i="32"/>
  <c r="K46" i="32"/>
  <c r="F46" i="32"/>
  <c r="Z45" i="32"/>
  <c r="W45" i="32"/>
  <c r="T45" i="32"/>
  <c r="R45" i="32"/>
  <c r="O45" i="32"/>
  <c r="M45" i="32"/>
  <c r="K45" i="32"/>
  <c r="F45" i="32"/>
  <c r="Z44" i="32"/>
  <c r="W44" i="32"/>
  <c r="T44" i="32"/>
  <c r="R44" i="32"/>
  <c r="O44" i="32"/>
  <c r="M44" i="32"/>
  <c r="K44" i="32"/>
  <c r="F44" i="32"/>
  <c r="S42" i="32"/>
  <c r="T42" i="32" s="1"/>
  <c r="Q42" i="32"/>
  <c r="R42" i="32" s="1"/>
  <c r="P42" i="32"/>
  <c r="N42" i="32"/>
  <c r="O42" i="32" s="1"/>
  <c r="L42" i="32"/>
  <c r="M42" i="32" s="1"/>
  <c r="J42" i="32"/>
  <c r="K42" i="32" s="1"/>
  <c r="E42" i="32"/>
  <c r="W42" i="32" s="1"/>
  <c r="D42" i="32"/>
  <c r="AU41" i="32"/>
  <c r="Z41" i="32"/>
  <c r="W41" i="32"/>
  <c r="T41" i="32"/>
  <c r="R41" i="32"/>
  <c r="O41" i="32"/>
  <c r="M41" i="32"/>
  <c r="K41" i="32"/>
  <c r="I41" i="32"/>
  <c r="Z40" i="32"/>
  <c r="W40" i="32"/>
  <c r="T40" i="32"/>
  <c r="R40" i="32"/>
  <c r="O40" i="32"/>
  <c r="M40" i="32"/>
  <c r="K40" i="32"/>
  <c r="F40" i="32"/>
  <c r="Z39" i="32"/>
  <c r="W39" i="32"/>
  <c r="T39" i="32"/>
  <c r="R39" i="32"/>
  <c r="O39" i="32"/>
  <c r="M39" i="32"/>
  <c r="K39" i="32"/>
  <c r="F39" i="32"/>
  <c r="AU39" i="32" s="1"/>
  <c r="AU38" i="32"/>
  <c r="Z38" i="32"/>
  <c r="W38" i="32"/>
  <c r="T38" i="32"/>
  <c r="R38" i="32"/>
  <c r="O38" i="32"/>
  <c r="M38" i="32"/>
  <c r="K38" i="32"/>
  <c r="F38" i="32"/>
  <c r="I38" i="32" s="1"/>
  <c r="Z37" i="32"/>
  <c r="W37" i="32"/>
  <c r="T37" i="32"/>
  <c r="R37" i="32"/>
  <c r="O37" i="32"/>
  <c r="M37" i="32"/>
  <c r="K37" i="32"/>
  <c r="F37" i="32"/>
  <c r="AU36" i="32"/>
  <c r="Z36" i="32"/>
  <c r="W36" i="32"/>
  <c r="T36" i="32"/>
  <c r="R36" i="32"/>
  <c r="O36" i="32"/>
  <c r="M36" i="32"/>
  <c r="K36" i="32"/>
  <c r="I36" i="32"/>
  <c r="T35" i="32"/>
  <c r="R35" i="32"/>
  <c r="O35" i="32"/>
  <c r="M35" i="32"/>
  <c r="K35" i="32"/>
  <c r="E35" i="32"/>
  <c r="AU34" i="32"/>
  <c r="Z34" i="32"/>
  <c r="W34" i="32"/>
  <c r="T34" i="32"/>
  <c r="R34" i="32"/>
  <c r="O34" i="32"/>
  <c r="M34" i="32"/>
  <c r="K34" i="32"/>
  <c r="I34" i="32"/>
  <c r="Z33" i="32"/>
  <c r="W33" i="32"/>
  <c r="T33" i="32"/>
  <c r="R33" i="32"/>
  <c r="O33" i="32"/>
  <c r="M33" i="32"/>
  <c r="K33" i="32"/>
  <c r="F33" i="32"/>
  <c r="S31" i="32"/>
  <c r="Q31" i="32"/>
  <c r="P31" i="32"/>
  <c r="N31" i="32"/>
  <c r="L31" i="32"/>
  <c r="J31" i="32"/>
  <c r="D31" i="32"/>
  <c r="T30" i="32"/>
  <c r="O30" i="32"/>
  <c r="M30" i="32"/>
  <c r="K30" i="32"/>
  <c r="E30" i="32"/>
  <c r="AU29" i="32"/>
  <c r="Z29" i="32"/>
  <c r="W29" i="32"/>
  <c r="T29" i="32"/>
  <c r="O29" i="32"/>
  <c r="M29" i="32"/>
  <c r="K29" i="32"/>
  <c r="I29" i="32"/>
  <c r="AU28" i="32"/>
  <c r="Z28" i="32"/>
  <c r="W28" i="32"/>
  <c r="T28" i="32"/>
  <c r="O28" i="32"/>
  <c r="M28" i="32"/>
  <c r="K28" i="32"/>
  <c r="I28" i="32"/>
  <c r="Z27" i="32"/>
  <c r="W27" i="32"/>
  <c r="T27" i="32"/>
  <c r="O27" i="32"/>
  <c r="M27" i="32"/>
  <c r="K27" i="32"/>
  <c r="I27" i="32"/>
  <c r="AU26" i="32"/>
  <c r="Z26" i="32"/>
  <c r="W26" i="32"/>
  <c r="T26" i="32"/>
  <c r="R26" i="32"/>
  <c r="O26" i="32"/>
  <c r="M26" i="32"/>
  <c r="K26" i="32"/>
  <c r="I26" i="32"/>
  <c r="AU25" i="32"/>
  <c r="Z25" i="32"/>
  <c r="W25" i="32"/>
  <c r="T25" i="32"/>
  <c r="R25" i="32"/>
  <c r="O25" i="32"/>
  <c r="M25" i="32"/>
  <c r="K25" i="32"/>
  <c r="I25" i="32"/>
  <c r="T24" i="32"/>
  <c r="R24" i="32"/>
  <c r="O24" i="32"/>
  <c r="M24" i="32"/>
  <c r="K24" i="32"/>
  <c r="E24" i="32"/>
  <c r="Z23" i="32"/>
  <c r="W23" i="32"/>
  <c r="T23" i="32"/>
  <c r="R23" i="32"/>
  <c r="O23" i="32"/>
  <c r="M23" i="32"/>
  <c r="K23" i="32"/>
  <c r="F23" i="32"/>
  <c r="Z22" i="32"/>
  <c r="W22" i="32"/>
  <c r="T22" i="32"/>
  <c r="O22" i="32"/>
  <c r="M22" i="32"/>
  <c r="K22" i="32"/>
  <c r="F22" i="32"/>
  <c r="AU21" i="32"/>
  <c r="Z21" i="32"/>
  <c r="W21" i="32"/>
  <c r="T21" i="32"/>
  <c r="O21" i="32"/>
  <c r="M21" i="32"/>
  <c r="K21" i="32"/>
  <c r="I21" i="32"/>
  <c r="AU20" i="32"/>
  <c r="Z20" i="32"/>
  <c r="W20" i="32"/>
  <c r="T20" i="32"/>
  <c r="R20" i="32"/>
  <c r="O20" i="32"/>
  <c r="M20" i="32"/>
  <c r="K20" i="32"/>
  <c r="I20" i="32"/>
  <c r="Z19" i="32"/>
  <c r="W19" i="32"/>
  <c r="T19" i="32"/>
  <c r="R19" i="32"/>
  <c r="O19" i="32"/>
  <c r="M19" i="32"/>
  <c r="K19" i="32"/>
  <c r="F19" i="32"/>
  <c r="Z18" i="32"/>
  <c r="W18" i="32"/>
  <c r="T18" i="32"/>
  <c r="O18" i="32"/>
  <c r="M18" i="32"/>
  <c r="K18" i="32"/>
  <c r="F18" i="32"/>
  <c r="Z17" i="32"/>
  <c r="W17" i="32"/>
  <c r="T17" i="32"/>
  <c r="O17" i="32"/>
  <c r="M17" i="32"/>
  <c r="K17" i="32"/>
  <c r="I17" i="32"/>
  <c r="Z16" i="32"/>
  <c r="W16" i="32"/>
  <c r="T16" i="32"/>
  <c r="R16" i="32"/>
  <c r="O16" i="32"/>
  <c r="M16" i="32"/>
  <c r="K16" i="32"/>
  <c r="F16" i="32"/>
  <c r="Z15" i="32"/>
  <c r="W15" i="32"/>
  <c r="T15" i="32"/>
  <c r="O15" i="32"/>
  <c r="M15" i="32"/>
  <c r="K15" i="32"/>
  <c r="I15" i="32"/>
  <c r="T14" i="32"/>
  <c r="R14" i="32"/>
  <c r="O14" i="32"/>
  <c r="M14" i="32"/>
  <c r="K14" i="32"/>
  <c r="E14" i="32"/>
  <c r="Z13" i="32"/>
  <c r="W13" i="32"/>
  <c r="T13" i="32"/>
  <c r="R13" i="32"/>
  <c r="O13" i="32"/>
  <c r="M13" i="32"/>
  <c r="K13" i="32"/>
  <c r="I13" i="32"/>
  <c r="AU12" i="32"/>
  <c r="Z12" i="32"/>
  <c r="W12" i="32"/>
  <c r="T12" i="32"/>
  <c r="R12" i="32"/>
  <c r="O12" i="32"/>
  <c r="M12" i="32"/>
  <c r="K12" i="32"/>
  <c r="I12" i="32"/>
  <c r="AU11" i="32"/>
  <c r="Z11" i="32"/>
  <c r="W11" i="32"/>
  <c r="T11" i="32"/>
  <c r="R11" i="32"/>
  <c r="O11" i="32"/>
  <c r="M11" i="32"/>
  <c r="K11" i="32"/>
  <c r="I11" i="32"/>
  <c r="AU10" i="32"/>
  <c r="Z10" i="32"/>
  <c r="W10" i="32"/>
  <c r="T10" i="32"/>
  <c r="R10" i="32"/>
  <c r="O10" i="32"/>
  <c r="M10" i="32"/>
  <c r="K10" i="32"/>
  <c r="I10" i="32"/>
  <c r="Z9" i="32"/>
  <c r="W9" i="32"/>
  <c r="T9" i="32"/>
  <c r="R9" i="32"/>
  <c r="O9" i="32"/>
  <c r="M9" i="32"/>
  <c r="K9" i="32"/>
  <c r="F9" i="32"/>
  <c r="I9" i="32" s="1"/>
  <c r="AU8" i="32"/>
  <c r="Z8" i="32"/>
  <c r="W8" i="32"/>
  <c r="T8" i="32"/>
  <c r="R8" i="32"/>
  <c r="O8" i="32"/>
  <c r="M8" i="32"/>
  <c r="K8" i="32"/>
  <c r="I8" i="32"/>
  <c r="W7" i="32"/>
  <c r="T7" i="32"/>
  <c r="R7" i="32"/>
  <c r="O7" i="32"/>
  <c r="M7" i="32"/>
  <c r="K7" i="32"/>
  <c r="F7" i="32"/>
  <c r="S135" i="31"/>
  <c r="T135" i="31" s="1"/>
  <c r="Q135" i="31"/>
  <c r="R135" i="31" s="1"/>
  <c r="P135" i="31"/>
  <c r="N135" i="31"/>
  <c r="O135" i="31" s="1"/>
  <c r="L135" i="31"/>
  <c r="M135" i="31" s="1"/>
  <c r="J135" i="31"/>
  <c r="K135" i="31" s="1"/>
  <c r="D135" i="31"/>
  <c r="Z134" i="31"/>
  <c r="W134" i="31"/>
  <c r="T134" i="31"/>
  <c r="R134" i="31"/>
  <c r="O134" i="31"/>
  <c r="M134" i="31"/>
  <c r="K134" i="31"/>
  <c r="Z133" i="31"/>
  <c r="W133" i="31"/>
  <c r="T133" i="31"/>
  <c r="R133" i="31"/>
  <c r="O133" i="31"/>
  <c r="M133" i="31"/>
  <c r="K133" i="31"/>
  <c r="F133" i="31"/>
  <c r="AU133" i="31" s="1"/>
  <c r="AU132" i="31"/>
  <c r="Z132" i="31"/>
  <c r="W132" i="31"/>
  <c r="T132" i="31"/>
  <c r="O132" i="31"/>
  <c r="M132" i="31"/>
  <c r="K132" i="31"/>
  <c r="Z131" i="31"/>
  <c r="W131" i="31"/>
  <c r="T131" i="31"/>
  <c r="R131" i="31"/>
  <c r="O131" i="31"/>
  <c r="M131" i="31"/>
  <c r="K131" i="31"/>
  <c r="F131" i="31"/>
  <c r="AU131" i="31" s="1"/>
  <c r="AU130" i="31"/>
  <c r="Z130" i="31"/>
  <c r="W130" i="31"/>
  <c r="T130" i="31"/>
  <c r="O130" i="31"/>
  <c r="M130" i="31"/>
  <c r="K130" i="31"/>
  <c r="Z129" i="31"/>
  <c r="W129" i="31"/>
  <c r="T129" i="31"/>
  <c r="R129" i="31"/>
  <c r="O129" i="31"/>
  <c r="M129" i="31"/>
  <c r="K129" i="31"/>
  <c r="F129" i="31"/>
  <c r="AU129" i="31" s="1"/>
  <c r="Z128" i="31"/>
  <c r="W128" i="31"/>
  <c r="T128" i="31"/>
  <c r="O128" i="31"/>
  <c r="M128" i="31"/>
  <c r="K128" i="31"/>
  <c r="F128" i="31"/>
  <c r="AU128" i="31" s="1"/>
  <c r="Z127" i="31"/>
  <c r="W127" i="31"/>
  <c r="T127" i="31"/>
  <c r="O127" i="31"/>
  <c r="M127" i="31"/>
  <c r="K127" i="31"/>
  <c r="F127" i="31"/>
  <c r="AU127" i="31" s="1"/>
  <c r="AU126" i="31"/>
  <c r="Z126" i="31"/>
  <c r="W126" i="31"/>
  <c r="T126" i="31"/>
  <c r="O126" i="31"/>
  <c r="M126" i="31"/>
  <c r="K126" i="31"/>
  <c r="Z125" i="31"/>
  <c r="W125" i="31"/>
  <c r="T125" i="31"/>
  <c r="O125" i="31"/>
  <c r="M125" i="31"/>
  <c r="K125" i="31"/>
  <c r="F125" i="31"/>
  <c r="AU125" i="31" s="1"/>
  <c r="AU124" i="31"/>
  <c r="Z124" i="31"/>
  <c r="W124" i="31"/>
  <c r="T124" i="31"/>
  <c r="R124" i="31"/>
  <c r="O124" i="31"/>
  <c r="M124" i="31"/>
  <c r="K124" i="31"/>
  <c r="I124" i="31"/>
  <c r="Z123" i="31"/>
  <c r="W123" i="31"/>
  <c r="T123" i="31"/>
  <c r="O123" i="31"/>
  <c r="M123" i="31"/>
  <c r="K123" i="31"/>
  <c r="F123" i="31"/>
  <c r="AU123" i="31" s="1"/>
  <c r="Z122" i="31"/>
  <c r="W122" i="31"/>
  <c r="T122" i="31"/>
  <c r="R122" i="31"/>
  <c r="O122" i="31"/>
  <c r="M122" i="31"/>
  <c r="K122" i="31"/>
  <c r="F122" i="31"/>
  <c r="AU122" i="31" s="1"/>
  <c r="Z121" i="31"/>
  <c r="W121" i="31"/>
  <c r="T121" i="31"/>
  <c r="O121" i="31"/>
  <c r="M121" i="31"/>
  <c r="K121" i="31"/>
  <c r="F121" i="31"/>
  <c r="AU121" i="31" s="1"/>
  <c r="AU120" i="31"/>
  <c r="Z120" i="31"/>
  <c r="W120" i="31"/>
  <c r="T120" i="31"/>
  <c r="O120" i="31"/>
  <c r="M120" i="31"/>
  <c r="K120" i="31"/>
  <c r="I120" i="31"/>
  <c r="Z119" i="31"/>
  <c r="W119" i="31"/>
  <c r="T119" i="31"/>
  <c r="R119" i="31"/>
  <c r="O119" i="31"/>
  <c r="M119" i="31"/>
  <c r="K119" i="31"/>
  <c r="F119" i="31"/>
  <c r="T118" i="31"/>
  <c r="R118" i="31"/>
  <c r="O118" i="31"/>
  <c r="M118" i="31"/>
  <c r="K118" i="31"/>
  <c r="E118" i="31"/>
  <c r="AU117" i="31"/>
  <c r="Z117" i="31"/>
  <c r="W117" i="31"/>
  <c r="T117" i="31"/>
  <c r="R117" i="31"/>
  <c r="O117" i="31"/>
  <c r="M117" i="31"/>
  <c r="K117" i="31"/>
  <c r="I117" i="31"/>
  <c r="AU116" i="31"/>
  <c r="Z116" i="31"/>
  <c r="W116" i="31"/>
  <c r="T116" i="31"/>
  <c r="R116" i="31"/>
  <c r="O116" i="31"/>
  <c r="M116" i="31"/>
  <c r="K116" i="31"/>
  <c r="I116" i="31"/>
  <c r="T115" i="31"/>
  <c r="O115" i="31"/>
  <c r="M115" i="31"/>
  <c r="K115" i="31"/>
  <c r="E115" i="31"/>
  <c r="Z114" i="31"/>
  <c r="W114" i="31"/>
  <c r="T114" i="31"/>
  <c r="R114" i="31"/>
  <c r="O114" i="31"/>
  <c r="M114" i="31"/>
  <c r="K114" i="31"/>
  <c r="F114" i="31"/>
  <c r="S112" i="31"/>
  <c r="T112" i="31" s="1"/>
  <c r="Q112" i="31"/>
  <c r="R112" i="31" s="1"/>
  <c r="P112" i="31"/>
  <c r="N112" i="31"/>
  <c r="O112" i="31" s="1"/>
  <c r="L112" i="31"/>
  <c r="M112" i="31" s="1"/>
  <c r="J112" i="31"/>
  <c r="K112" i="31" s="1"/>
  <c r="D112" i="31"/>
  <c r="T111" i="31"/>
  <c r="R111" i="31"/>
  <c r="O111" i="31"/>
  <c r="M111" i="31"/>
  <c r="K111" i="31"/>
  <c r="E111" i="31"/>
  <c r="AU110" i="31"/>
  <c r="Z110" i="31"/>
  <c r="W110" i="31"/>
  <c r="T110" i="31"/>
  <c r="R110" i="31"/>
  <c r="O110" i="31"/>
  <c r="M110" i="31"/>
  <c r="K110" i="31"/>
  <c r="I110" i="31"/>
  <c r="T109" i="31"/>
  <c r="O109" i="31"/>
  <c r="M109" i="31"/>
  <c r="K109" i="31"/>
  <c r="E109" i="31"/>
  <c r="AU108" i="31"/>
  <c r="Z108" i="31"/>
  <c r="W108" i="31"/>
  <c r="T108" i="31"/>
  <c r="R108" i="31"/>
  <c r="O108" i="31"/>
  <c r="M108" i="31"/>
  <c r="K108" i="31"/>
  <c r="I108" i="31"/>
  <c r="Z107" i="31"/>
  <c r="W107" i="31"/>
  <c r="T107" i="31"/>
  <c r="O107" i="31"/>
  <c r="M107" i="31"/>
  <c r="K107" i="31"/>
  <c r="F107" i="31"/>
  <c r="AU107" i="31" s="1"/>
  <c r="T106" i="31"/>
  <c r="R106" i="31"/>
  <c r="O106" i="31"/>
  <c r="M106" i="31"/>
  <c r="K106" i="31"/>
  <c r="E106" i="31"/>
  <c r="AU105" i="31"/>
  <c r="Z105" i="31"/>
  <c r="W105" i="31"/>
  <c r="T105" i="31"/>
  <c r="R105" i="31"/>
  <c r="O105" i="31"/>
  <c r="M105" i="31"/>
  <c r="K105" i="31"/>
  <c r="I105" i="31"/>
  <c r="AU104" i="31"/>
  <c r="Z104" i="31"/>
  <c r="W104" i="31"/>
  <c r="T104" i="31"/>
  <c r="O104" i="31"/>
  <c r="M104" i="31"/>
  <c r="K104" i="31"/>
  <c r="T103" i="31"/>
  <c r="O103" i="31"/>
  <c r="M103" i="31"/>
  <c r="K103" i="31"/>
  <c r="E103" i="31"/>
  <c r="Z102" i="31"/>
  <c r="W102" i="31"/>
  <c r="T102" i="31"/>
  <c r="R102" i="31"/>
  <c r="O102" i="31"/>
  <c r="M102" i="31"/>
  <c r="K102" i="31"/>
  <c r="F102" i="31"/>
  <c r="AU101" i="31"/>
  <c r="Z101" i="31"/>
  <c r="W101" i="31"/>
  <c r="T101" i="31"/>
  <c r="R101" i="31"/>
  <c r="O101" i="31"/>
  <c r="M101" i="31"/>
  <c r="K101" i="31"/>
  <c r="I101" i="31"/>
  <c r="Z100" i="31"/>
  <c r="W100" i="31"/>
  <c r="T100" i="31"/>
  <c r="R100" i="31"/>
  <c r="O100" i="31"/>
  <c r="M100" i="31"/>
  <c r="K100" i="31"/>
  <c r="F100" i="31"/>
  <c r="Z99" i="31"/>
  <c r="W99" i="31"/>
  <c r="T99" i="31"/>
  <c r="R99" i="31"/>
  <c r="O99" i="31"/>
  <c r="M99" i="31"/>
  <c r="K99" i="31"/>
  <c r="F99" i="31"/>
  <c r="AU99" i="31" s="1"/>
  <c r="Z98" i="31"/>
  <c r="W98" i="31"/>
  <c r="T98" i="31"/>
  <c r="R98" i="31"/>
  <c r="O98" i="31"/>
  <c r="M98" i="31"/>
  <c r="K98" i="31"/>
  <c r="F98" i="31"/>
  <c r="AU98" i="31" s="1"/>
  <c r="Z97" i="31"/>
  <c r="W97" i="31"/>
  <c r="T97" i="31"/>
  <c r="R97" i="31"/>
  <c r="O97" i="31"/>
  <c r="M97" i="31"/>
  <c r="K97" i="31"/>
  <c r="F97" i="31"/>
  <c r="Z96" i="31"/>
  <c r="W96" i="31"/>
  <c r="T96" i="31"/>
  <c r="R96" i="31"/>
  <c r="O96" i="31"/>
  <c r="M96" i="31"/>
  <c r="K96" i="31"/>
  <c r="F96" i="31"/>
  <c r="AU95" i="31"/>
  <c r="Z95" i="31"/>
  <c r="W95" i="31"/>
  <c r="T95" i="31"/>
  <c r="R95" i="31"/>
  <c r="O95" i="31"/>
  <c r="M95" i="31"/>
  <c r="K95" i="31"/>
  <c r="I95" i="31"/>
  <c r="S93" i="31"/>
  <c r="T93" i="31" s="1"/>
  <c r="Q93" i="31"/>
  <c r="R93" i="31" s="1"/>
  <c r="P93" i="31"/>
  <c r="N93" i="31"/>
  <c r="O93" i="31" s="1"/>
  <c r="L93" i="31"/>
  <c r="M93" i="31" s="1"/>
  <c r="J93" i="31"/>
  <c r="K93" i="31" s="1"/>
  <c r="F93" i="31"/>
  <c r="I93" i="31" s="1"/>
  <c r="E93" i="31"/>
  <c r="W93" i="31" s="1"/>
  <c r="D93" i="31"/>
  <c r="AU92" i="31"/>
  <c r="Z92" i="31"/>
  <c r="W92" i="31"/>
  <c r="T92" i="31"/>
  <c r="R92" i="31"/>
  <c r="O92" i="31"/>
  <c r="M92" i="31"/>
  <c r="K92" i="31"/>
  <c r="AU91" i="31"/>
  <c r="Z91" i="31"/>
  <c r="W91" i="31"/>
  <c r="T91" i="31"/>
  <c r="R91" i="31"/>
  <c r="O91" i="31"/>
  <c r="M91" i="31"/>
  <c r="K91" i="31"/>
  <c r="I91" i="31"/>
  <c r="AU90" i="31"/>
  <c r="Z90" i="31"/>
  <c r="W90" i="31"/>
  <c r="T90" i="31"/>
  <c r="R90" i="31"/>
  <c r="O90" i="31"/>
  <c r="M90" i="31"/>
  <c r="K90" i="31"/>
  <c r="I90" i="31"/>
  <c r="AU89" i="31"/>
  <c r="Z89" i="31"/>
  <c r="W89" i="31"/>
  <c r="T89" i="31"/>
  <c r="R89" i="31"/>
  <c r="O89" i="31"/>
  <c r="M89" i="31"/>
  <c r="K89" i="31"/>
  <c r="I89" i="31"/>
  <c r="AU88" i="31"/>
  <c r="Z88" i="31"/>
  <c r="W88" i="31"/>
  <c r="T88" i="31"/>
  <c r="R88" i="31"/>
  <c r="O88" i="31"/>
  <c r="M88" i="31"/>
  <c r="K88" i="31"/>
  <c r="AU87" i="31"/>
  <c r="Z87" i="31"/>
  <c r="W87" i="31"/>
  <c r="T87" i="31"/>
  <c r="R87" i="31"/>
  <c r="O87" i="31"/>
  <c r="M87" i="31"/>
  <c r="K87" i="31"/>
  <c r="I87" i="31"/>
  <c r="AU86" i="31"/>
  <c r="Z86" i="31"/>
  <c r="W86" i="31"/>
  <c r="T86" i="31"/>
  <c r="R86" i="31"/>
  <c r="O86" i="31"/>
  <c r="M86" i="31"/>
  <c r="K86" i="31"/>
  <c r="AU85" i="31"/>
  <c r="Z85" i="31"/>
  <c r="W85" i="31"/>
  <c r="T85" i="31"/>
  <c r="R85" i="31"/>
  <c r="O85" i="31"/>
  <c r="M85" i="31"/>
  <c r="K85" i="31"/>
  <c r="I85" i="31"/>
  <c r="AU84" i="31"/>
  <c r="Z84" i="31"/>
  <c r="W84" i="31"/>
  <c r="T84" i="31"/>
  <c r="R84" i="31"/>
  <c r="O84" i="31"/>
  <c r="M84" i="31"/>
  <c r="K84" i="31"/>
  <c r="AU83" i="31"/>
  <c r="Z83" i="31"/>
  <c r="W83" i="31"/>
  <c r="T83" i="31"/>
  <c r="R83" i="31"/>
  <c r="O83" i="31"/>
  <c r="M83" i="31"/>
  <c r="K83" i="31"/>
  <c r="AU82" i="31"/>
  <c r="Z82" i="31"/>
  <c r="W82" i="31"/>
  <c r="T82" i="31"/>
  <c r="R82" i="31"/>
  <c r="O82" i="31"/>
  <c r="M82" i="31"/>
  <c r="K82" i="31"/>
  <c r="I82" i="31"/>
  <c r="AU81" i="31"/>
  <c r="Z81" i="31"/>
  <c r="W81" i="31"/>
  <c r="T81" i="31"/>
  <c r="R81" i="31"/>
  <c r="O81" i="31"/>
  <c r="M81" i="31"/>
  <c r="K81" i="31"/>
  <c r="I81" i="31"/>
  <c r="S79" i="31"/>
  <c r="T79" i="31" s="1"/>
  <c r="Q79" i="31"/>
  <c r="R79" i="31" s="1"/>
  <c r="P79" i="31"/>
  <c r="N79" i="31"/>
  <c r="O79" i="31" s="1"/>
  <c r="L79" i="31"/>
  <c r="M79" i="31" s="1"/>
  <c r="J79" i="31"/>
  <c r="K79" i="31" s="1"/>
  <c r="D79" i="31"/>
  <c r="T78" i="31"/>
  <c r="O78" i="31"/>
  <c r="M78" i="31"/>
  <c r="K78" i="31"/>
  <c r="E78" i="31"/>
  <c r="AU77" i="31"/>
  <c r="Z77" i="31"/>
  <c r="W77" i="31"/>
  <c r="T77" i="31"/>
  <c r="O77" i="31"/>
  <c r="M77" i="31"/>
  <c r="K77" i="31"/>
  <c r="Z76" i="31"/>
  <c r="W76" i="31"/>
  <c r="T76" i="31"/>
  <c r="R76" i="31"/>
  <c r="O76" i="31"/>
  <c r="M76" i="31"/>
  <c r="K76" i="31"/>
  <c r="F76" i="31"/>
  <c r="AU76" i="31" s="1"/>
  <c r="AU75" i="31"/>
  <c r="Z75" i="31"/>
  <c r="W75" i="31"/>
  <c r="T75" i="31"/>
  <c r="O75" i="31"/>
  <c r="M75" i="31"/>
  <c r="K75" i="31"/>
  <c r="Z74" i="31"/>
  <c r="W74" i="31"/>
  <c r="T74" i="31"/>
  <c r="O74" i="31"/>
  <c r="M74" i="31"/>
  <c r="K74" i="31"/>
  <c r="F74" i="31"/>
  <c r="AU74" i="31" s="1"/>
  <c r="T73" i="31"/>
  <c r="R73" i="31"/>
  <c r="O73" i="31"/>
  <c r="M73" i="31"/>
  <c r="K73" i="31"/>
  <c r="E73" i="31"/>
  <c r="Z72" i="31"/>
  <c r="W72" i="31"/>
  <c r="T72" i="31"/>
  <c r="O72" i="31"/>
  <c r="M72" i="31"/>
  <c r="K72" i="31"/>
  <c r="F72" i="31"/>
  <c r="AU72" i="31" s="1"/>
  <c r="AU71" i="31"/>
  <c r="Z71" i="31"/>
  <c r="W71" i="31"/>
  <c r="T71" i="31"/>
  <c r="O71" i="31"/>
  <c r="M71" i="31"/>
  <c r="K71" i="31"/>
  <c r="Z70" i="31"/>
  <c r="W70" i="31"/>
  <c r="T70" i="31"/>
  <c r="O70" i="31"/>
  <c r="M70" i="31"/>
  <c r="K70" i="31"/>
  <c r="F70" i="31"/>
  <c r="AU70" i="31" s="1"/>
  <c r="T69" i="31"/>
  <c r="R69" i="31"/>
  <c r="O69" i="31"/>
  <c r="M69" i="31"/>
  <c r="K69" i="31"/>
  <c r="E69" i="31"/>
  <c r="AU68" i="31"/>
  <c r="Z68" i="31"/>
  <c r="W68" i="31"/>
  <c r="T68" i="31"/>
  <c r="O68" i="31"/>
  <c r="M68" i="31"/>
  <c r="K68" i="31"/>
  <c r="AU67" i="31"/>
  <c r="Z67" i="31"/>
  <c r="W67" i="31"/>
  <c r="T67" i="31"/>
  <c r="O67" i="31"/>
  <c r="M67" i="31"/>
  <c r="K67" i="31"/>
  <c r="Z66" i="31"/>
  <c r="W66" i="31"/>
  <c r="T66" i="31"/>
  <c r="R66" i="31"/>
  <c r="O66" i="31"/>
  <c r="M66" i="31"/>
  <c r="K66" i="31"/>
  <c r="F66" i="31"/>
  <c r="AU65" i="31"/>
  <c r="Z65" i="31"/>
  <c r="W65" i="31"/>
  <c r="T65" i="31"/>
  <c r="R65" i="31"/>
  <c r="O65" i="31"/>
  <c r="M65" i="31"/>
  <c r="K65" i="31"/>
  <c r="I65" i="31"/>
  <c r="Z64" i="31"/>
  <c r="W64" i="31"/>
  <c r="T64" i="31"/>
  <c r="O64" i="31"/>
  <c r="M64" i="31"/>
  <c r="K64" i="31"/>
  <c r="F64" i="31"/>
  <c r="AU64" i="31" s="1"/>
  <c r="Z63" i="31"/>
  <c r="W63" i="31"/>
  <c r="T63" i="31"/>
  <c r="R63" i="31"/>
  <c r="O63" i="31"/>
  <c r="M63" i="31"/>
  <c r="K63" i="31"/>
  <c r="F63" i="31"/>
  <c r="AU63" i="31" s="1"/>
  <c r="Z62" i="31"/>
  <c r="W62" i="31"/>
  <c r="T62" i="31"/>
  <c r="R62" i="31"/>
  <c r="O62" i="31"/>
  <c r="M62" i="31"/>
  <c r="K62" i="31"/>
  <c r="F62" i="31"/>
  <c r="AU62" i="31" s="1"/>
  <c r="Z61" i="31"/>
  <c r="W61" i="31"/>
  <c r="T61" i="31"/>
  <c r="R61" i="31"/>
  <c r="O61" i="31"/>
  <c r="M61" i="31"/>
  <c r="K61" i="31"/>
  <c r="F61" i="31"/>
  <c r="S59" i="31"/>
  <c r="Q59" i="31"/>
  <c r="R59" i="31" s="1"/>
  <c r="P59" i="31"/>
  <c r="E59" i="31"/>
  <c r="W59" i="31" s="1"/>
  <c r="Z58" i="31"/>
  <c r="W58" i="31"/>
  <c r="T58" i="31"/>
  <c r="J58" i="31"/>
  <c r="F58" i="31"/>
  <c r="Z57" i="31"/>
  <c r="W57" i="31"/>
  <c r="T57" i="31"/>
  <c r="R57" i="31"/>
  <c r="J57" i="31"/>
  <c r="F57" i="31"/>
  <c r="Z56" i="31"/>
  <c r="W56" i="31"/>
  <c r="R56" i="31"/>
  <c r="F56" i="31"/>
  <c r="Z55" i="31"/>
  <c r="W55" i="31"/>
  <c r="R55" i="31"/>
  <c r="F55" i="31"/>
  <c r="Z54" i="31"/>
  <c r="W54" i="31"/>
  <c r="T54" i="31"/>
  <c r="R54" i="31"/>
  <c r="J54" i="31"/>
  <c r="F54" i="31"/>
  <c r="Z53" i="31"/>
  <c r="W53" i="31"/>
  <c r="T53" i="31"/>
  <c r="R53" i="31"/>
  <c r="J53" i="31"/>
  <c r="F53" i="31"/>
  <c r="S51" i="31"/>
  <c r="T51" i="31" s="1"/>
  <c r="Q51" i="31"/>
  <c r="R51" i="31" s="1"/>
  <c r="P51" i="31"/>
  <c r="N51" i="31"/>
  <c r="O51" i="31" s="1"/>
  <c r="L51" i="31"/>
  <c r="M51" i="31" s="1"/>
  <c r="J51" i="31"/>
  <c r="K51" i="31" s="1"/>
  <c r="E51" i="31"/>
  <c r="D51" i="31"/>
  <c r="Z50" i="31"/>
  <c r="W50" i="31"/>
  <c r="T50" i="31"/>
  <c r="R50" i="31"/>
  <c r="O50" i="31"/>
  <c r="M50" i="31"/>
  <c r="K50" i="31"/>
  <c r="F50" i="31"/>
  <c r="Z49" i="31"/>
  <c r="W49" i="31"/>
  <c r="T49" i="31"/>
  <c r="R49" i="31"/>
  <c r="O49" i="31"/>
  <c r="M49" i="31"/>
  <c r="K49" i="31"/>
  <c r="F49" i="31"/>
  <c r="AU48" i="31"/>
  <c r="Z48" i="31"/>
  <c r="W48" i="31"/>
  <c r="T48" i="31"/>
  <c r="R48" i="31"/>
  <c r="O48" i="31"/>
  <c r="M48" i="31"/>
  <c r="K48" i="31"/>
  <c r="F48" i="31"/>
  <c r="I48" i="31" s="1"/>
  <c r="Z47" i="31"/>
  <c r="W47" i="31"/>
  <c r="T47" i="31"/>
  <c r="R47" i="31"/>
  <c r="O47" i="31"/>
  <c r="M47" i="31"/>
  <c r="K47" i="31"/>
  <c r="F47" i="31"/>
  <c r="Z46" i="31"/>
  <c r="W46" i="31"/>
  <c r="T46" i="31"/>
  <c r="R46" i="31"/>
  <c r="O46" i="31"/>
  <c r="M46" i="31"/>
  <c r="K46" i="31"/>
  <c r="F46" i="31"/>
  <c r="Z45" i="31"/>
  <c r="W45" i="31"/>
  <c r="T45" i="31"/>
  <c r="R45" i="31"/>
  <c r="O45" i="31"/>
  <c r="M45" i="31"/>
  <c r="K45" i="31"/>
  <c r="F45" i="31"/>
  <c r="Z44" i="31"/>
  <c r="W44" i="31"/>
  <c r="T44" i="31"/>
  <c r="R44" i="31"/>
  <c r="O44" i="31"/>
  <c r="M44" i="31"/>
  <c r="K44" i="31"/>
  <c r="F44" i="31"/>
  <c r="S42" i="31"/>
  <c r="T42" i="31" s="1"/>
  <c r="Q42" i="31"/>
  <c r="R42" i="31" s="1"/>
  <c r="P42" i="31"/>
  <c r="N42" i="31"/>
  <c r="O42" i="31" s="1"/>
  <c r="L42" i="31"/>
  <c r="M42" i="31" s="1"/>
  <c r="J42" i="31"/>
  <c r="K42" i="31" s="1"/>
  <c r="D42" i="31"/>
  <c r="AU41" i="31"/>
  <c r="Z41" i="31"/>
  <c r="W41" i="31"/>
  <c r="T41" i="31"/>
  <c r="R41" i="31"/>
  <c r="O41" i="31"/>
  <c r="M41" i="31"/>
  <c r="K41" i="31"/>
  <c r="I41" i="31"/>
  <c r="Z40" i="31"/>
  <c r="W40" i="31"/>
  <c r="T40" i="31"/>
  <c r="R40" i="31"/>
  <c r="O40" i="31"/>
  <c r="M40" i="31"/>
  <c r="K40" i="31"/>
  <c r="F40" i="31"/>
  <c r="Z39" i="31"/>
  <c r="W39" i="31"/>
  <c r="T39" i="31"/>
  <c r="R39" i="31"/>
  <c r="O39" i="31"/>
  <c r="M39" i="31"/>
  <c r="K39" i="31"/>
  <c r="F39" i="31"/>
  <c r="AU39" i="31" s="1"/>
  <c r="Z38" i="31"/>
  <c r="W38" i="31"/>
  <c r="T38" i="31"/>
  <c r="R38" i="31"/>
  <c r="O38" i="31"/>
  <c r="M38" i="31"/>
  <c r="K38" i="31"/>
  <c r="F38" i="31"/>
  <c r="Z37" i="31"/>
  <c r="W37" i="31"/>
  <c r="T37" i="31"/>
  <c r="R37" i="31"/>
  <c r="O37" i="31"/>
  <c r="M37" i="31"/>
  <c r="K37" i="31"/>
  <c r="F37" i="31"/>
  <c r="AU36" i="31"/>
  <c r="Z36" i="31"/>
  <c r="W36" i="31"/>
  <c r="T36" i="31"/>
  <c r="R36" i="31"/>
  <c r="O36" i="31"/>
  <c r="M36" i="31"/>
  <c r="K36" i="31"/>
  <c r="I36" i="31"/>
  <c r="T35" i="31"/>
  <c r="R35" i="31"/>
  <c r="O35" i="31"/>
  <c r="M35" i="31"/>
  <c r="K35" i="31"/>
  <c r="E35" i="31"/>
  <c r="AU34" i="31"/>
  <c r="Z34" i="31"/>
  <c r="W34" i="31"/>
  <c r="T34" i="31"/>
  <c r="R34" i="31"/>
  <c r="O34" i="31"/>
  <c r="M34" i="31"/>
  <c r="K34" i="31"/>
  <c r="I34" i="31"/>
  <c r="Z33" i="31"/>
  <c r="W33" i="31"/>
  <c r="T33" i="31"/>
  <c r="R33" i="31"/>
  <c r="O33" i="31"/>
  <c r="M33" i="31"/>
  <c r="K33" i="31"/>
  <c r="F33" i="31"/>
  <c r="S31" i="31"/>
  <c r="Q31" i="31"/>
  <c r="P31" i="31"/>
  <c r="P136" i="31" s="1"/>
  <c r="N31" i="31"/>
  <c r="L31" i="31"/>
  <c r="J31" i="31"/>
  <c r="D31" i="31"/>
  <c r="T30" i="31"/>
  <c r="O30" i="31"/>
  <c r="M30" i="31"/>
  <c r="K30" i="31"/>
  <c r="E30" i="31"/>
  <c r="AU29" i="31"/>
  <c r="Z29" i="31"/>
  <c r="W29" i="31"/>
  <c r="T29" i="31"/>
  <c r="O29" i="31"/>
  <c r="M29" i="31"/>
  <c r="K29" i="31"/>
  <c r="I29" i="31"/>
  <c r="AU28" i="31"/>
  <c r="Z28" i="31"/>
  <c r="W28" i="31"/>
  <c r="T28" i="31"/>
  <c r="O28" i="31"/>
  <c r="M28" i="31"/>
  <c r="K28" i="31"/>
  <c r="I28" i="31"/>
  <c r="Z27" i="31"/>
  <c r="W27" i="31"/>
  <c r="T27" i="31"/>
  <c r="O27" i="31"/>
  <c r="M27" i="31"/>
  <c r="K27" i="31"/>
  <c r="I27" i="31"/>
  <c r="AU26" i="31"/>
  <c r="Z26" i="31"/>
  <c r="W26" i="31"/>
  <c r="T26" i="31"/>
  <c r="R26" i="31"/>
  <c r="O26" i="31"/>
  <c r="M26" i="31"/>
  <c r="K26" i="31"/>
  <c r="I26" i="31"/>
  <c r="AU25" i="31"/>
  <c r="Z25" i="31"/>
  <c r="W25" i="31"/>
  <c r="T25" i="31"/>
  <c r="R25" i="31"/>
  <c r="O25" i="31"/>
  <c r="M25" i="31"/>
  <c r="K25" i="31"/>
  <c r="I25" i="31"/>
  <c r="T24" i="31"/>
  <c r="R24" i="31"/>
  <c r="O24" i="31"/>
  <c r="M24" i="31"/>
  <c r="K24" i="31"/>
  <c r="E24" i="31"/>
  <c r="Z23" i="31"/>
  <c r="W23" i="31"/>
  <c r="T23" i="31"/>
  <c r="R23" i="31"/>
  <c r="O23" i="31"/>
  <c r="M23" i="31"/>
  <c r="K23" i="31"/>
  <c r="F23" i="31"/>
  <c r="Z22" i="31"/>
  <c r="W22" i="31"/>
  <c r="T22" i="31"/>
  <c r="O22" i="31"/>
  <c r="M22" i="31"/>
  <c r="K22" i="31"/>
  <c r="I22" i="31"/>
  <c r="F22" i="31"/>
  <c r="AU22" i="31" s="1"/>
  <c r="AU21" i="31"/>
  <c r="Z21" i="31"/>
  <c r="W21" i="31"/>
  <c r="T21" i="31"/>
  <c r="O21" i="31"/>
  <c r="M21" i="31"/>
  <c r="K21" i="31"/>
  <c r="I21" i="31"/>
  <c r="AU20" i="31"/>
  <c r="Z20" i="31"/>
  <c r="W20" i="31"/>
  <c r="T20" i="31"/>
  <c r="R20" i="31"/>
  <c r="O20" i="31"/>
  <c r="M20" i="31"/>
  <c r="K20" i="31"/>
  <c r="I20" i="31"/>
  <c r="Z19" i="31"/>
  <c r="W19" i="31"/>
  <c r="T19" i="31"/>
  <c r="R19" i="31"/>
  <c r="O19" i="31"/>
  <c r="M19" i="31"/>
  <c r="K19" i="31"/>
  <c r="F19" i="31"/>
  <c r="AU18" i="31"/>
  <c r="Z18" i="31"/>
  <c r="W18" i="31"/>
  <c r="T18" i="31"/>
  <c r="O18" i="31"/>
  <c r="M18" i="31"/>
  <c r="K18" i="31"/>
  <c r="F18" i="31"/>
  <c r="I18" i="31" s="1"/>
  <c r="Z17" i="31"/>
  <c r="W17" i="31"/>
  <c r="T17" i="31"/>
  <c r="O17" i="31"/>
  <c r="M17" i="31"/>
  <c r="K17" i="31"/>
  <c r="I17" i="31"/>
  <c r="Z16" i="31"/>
  <c r="W16" i="31"/>
  <c r="T16" i="31"/>
  <c r="R16" i="31"/>
  <c r="O16" i="31"/>
  <c r="M16" i="31"/>
  <c r="K16" i="31"/>
  <c r="F16" i="31"/>
  <c r="Z15" i="31"/>
  <c r="W15" i="31"/>
  <c r="T15" i="31"/>
  <c r="O15" i="31"/>
  <c r="M15" i="31"/>
  <c r="K15" i="31"/>
  <c r="I15" i="31"/>
  <c r="T14" i="31"/>
  <c r="R14" i="31"/>
  <c r="O14" i="31"/>
  <c r="M14" i="31"/>
  <c r="K14" i="31"/>
  <c r="E14" i="31"/>
  <c r="Z13" i="31"/>
  <c r="W13" i="31"/>
  <c r="T13" i="31"/>
  <c r="R13" i="31"/>
  <c r="O13" i="31"/>
  <c r="M13" i="31"/>
  <c r="K13" i="31"/>
  <c r="I13" i="31"/>
  <c r="AU12" i="31"/>
  <c r="Z12" i="31"/>
  <c r="W12" i="31"/>
  <c r="T12" i="31"/>
  <c r="R12" i="31"/>
  <c r="O12" i="31"/>
  <c r="M12" i="31"/>
  <c r="K12" i="31"/>
  <c r="I12" i="31"/>
  <c r="AU11" i="31"/>
  <c r="Z11" i="31"/>
  <c r="W11" i="31"/>
  <c r="T11" i="31"/>
  <c r="R11" i="31"/>
  <c r="O11" i="31"/>
  <c r="M11" i="31"/>
  <c r="K11" i="31"/>
  <c r="I11" i="31"/>
  <c r="AU10" i="31"/>
  <c r="Z10" i="31"/>
  <c r="W10" i="31"/>
  <c r="T10" i="31"/>
  <c r="R10" i="31"/>
  <c r="O10" i="31"/>
  <c r="M10" i="31"/>
  <c r="K10" i="31"/>
  <c r="I10" i="31"/>
  <c r="Z9" i="31"/>
  <c r="W9" i="31"/>
  <c r="T9" i="31"/>
  <c r="R9" i="31"/>
  <c r="O9" i="31"/>
  <c r="M9" i="31"/>
  <c r="K9" i="31"/>
  <c r="F9" i="31"/>
  <c r="I9" i="31" s="1"/>
  <c r="AU8" i="31"/>
  <c r="Z8" i="31"/>
  <c r="W8" i="31"/>
  <c r="T8" i="31"/>
  <c r="R8" i="31"/>
  <c r="O8" i="31"/>
  <c r="M8" i="31"/>
  <c r="K8" i="31"/>
  <c r="I8" i="31"/>
  <c r="W7" i="31"/>
  <c r="T7" i="31"/>
  <c r="R7" i="31"/>
  <c r="O7" i="31"/>
  <c r="M7" i="31"/>
  <c r="K7" i="31"/>
  <c r="F7" i="31"/>
  <c r="D56" i="30"/>
  <c r="L58" i="33" l="1"/>
  <c r="L54" i="33"/>
  <c r="N54" i="33" s="1"/>
  <c r="O54" i="33" s="1"/>
  <c r="K57" i="33"/>
  <c r="N55" i="33"/>
  <c r="O55" i="33" s="1"/>
  <c r="M55" i="33"/>
  <c r="K55" i="33"/>
  <c r="Q56" i="33"/>
  <c r="R56" i="33" s="1"/>
  <c r="W56" i="33"/>
  <c r="K56" i="33"/>
  <c r="G54" i="33"/>
  <c r="AU54" i="33"/>
  <c r="D136" i="33"/>
  <c r="AU57" i="33"/>
  <c r="Z53" i="33"/>
  <c r="F53" i="33"/>
  <c r="G53" i="33" s="1"/>
  <c r="Q53" i="33"/>
  <c r="M56" i="33"/>
  <c r="N56" i="33"/>
  <c r="O56" i="33" s="1"/>
  <c r="AU115" i="33"/>
  <c r="F135" i="33"/>
  <c r="I115" i="33"/>
  <c r="W31" i="33"/>
  <c r="AU30" i="33"/>
  <c r="AU37" i="33"/>
  <c r="I44" i="33"/>
  <c r="I100" i="33"/>
  <c r="Z115" i="33"/>
  <c r="I119" i="33"/>
  <c r="W24" i="33"/>
  <c r="L53" i="33"/>
  <c r="W53" i="33"/>
  <c r="H58" i="33"/>
  <c r="I58" i="33" s="1"/>
  <c r="P59" i="33"/>
  <c r="P136" i="33" s="1"/>
  <c r="E79" i="33"/>
  <c r="W79" i="33" s="1"/>
  <c r="AU109" i="33"/>
  <c r="F51" i="33"/>
  <c r="I51" i="33" s="1"/>
  <c r="I22" i="33"/>
  <c r="I48" i="33"/>
  <c r="Q55" i="33"/>
  <c r="I16" i="33"/>
  <c r="F24" i="33"/>
  <c r="F79" i="33"/>
  <c r="I79" i="33" s="1"/>
  <c r="I102" i="33"/>
  <c r="Z103" i="33"/>
  <c r="W111" i="33"/>
  <c r="E135" i="33"/>
  <c r="W135" i="33" s="1"/>
  <c r="G56" i="33"/>
  <c r="M57" i="33"/>
  <c r="AU73" i="33"/>
  <c r="AU100" i="33"/>
  <c r="R31" i="33"/>
  <c r="K42" i="33"/>
  <c r="W55" i="33"/>
  <c r="J59" i="33"/>
  <c r="Z111" i="33"/>
  <c r="W118" i="33"/>
  <c r="I19" i="33"/>
  <c r="W30" i="33"/>
  <c r="I35" i="33"/>
  <c r="I40" i="33"/>
  <c r="AU58" i="33"/>
  <c r="S59" i="33"/>
  <c r="T59" i="33" s="1"/>
  <c r="W106" i="33"/>
  <c r="F118" i="33"/>
  <c r="W78" i="33"/>
  <c r="F106" i="33"/>
  <c r="W14" i="33"/>
  <c r="F14" i="33"/>
  <c r="Z14" i="33"/>
  <c r="I23" i="33"/>
  <c r="I33" i="33"/>
  <c r="AU33" i="33"/>
  <c r="I61" i="33"/>
  <c r="Z55" i="32"/>
  <c r="W55" i="32"/>
  <c r="R55" i="32"/>
  <c r="Q59" i="32"/>
  <c r="Q136" i="32" s="1"/>
  <c r="W53" i="32"/>
  <c r="R53" i="32"/>
  <c r="Z53" i="32"/>
  <c r="T56" i="32"/>
  <c r="S59" i="32"/>
  <c r="P59" i="32"/>
  <c r="Z56" i="32"/>
  <c r="W56" i="32"/>
  <c r="R56" i="32"/>
  <c r="D136" i="32"/>
  <c r="AU119" i="32"/>
  <c r="I119" i="32"/>
  <c r="Z118" i="32"/>
  <c r="F118" i="32"/>
  <c r="W118" i="32"/>
  <c r="W115" i="32"/>
  <c r="Z115" i="32"/>
  <c r="F115" i="32"/>
  <c r="E135" i="32"/>
  <c r="W135" i="32" s="1"/>
  <c r="AU114" i="32"/>
  <c r="I114" i="32"/>
  <c r="Z111" i="32"/>
  <c r="F111" i="32"/>
  <c r="AU111" i="32" s="1"/>
  <c r="W111" i="32"/>
  <c r="F109" i="32"/>
  <c r="Z109" i="32"/>
  <c r="W109" i="32"/>
  <c r="W106" i="32"/>
  <c r="F106" i="32"/>
  <c r="Z106" i="32"/>
  <c r="F103" i="32"/>
  <c r="AU103" i="32" s="1"/>
  <c r="Z103" i="32"/>
  <c r="W103" i="32"/>
  <c r="E112" i="32"/>
  <c r="W112" i="32" s="1"/>
  <c r="I102" i="32"/>
  <c r="AU102" i="32"/>
  <c r="I100" i="32"/>
  <c r="AU100" i="32"/>
  <c r="I97" i="32"/>
  <c r="AU97" i="32"/>
  <c r="AU96" i="32"/>
  <c r="F112" i="32"/>
  <c r="I112" i="32" s="1"/>
  <c r="I96" i="32"/>
  <c r="W78" i="32"/>
  <c r="Z78" i="32"/>
  <c r="F78" i="32"/>
  <c r="AU78" i="32" s="1"/>
  <c r="Z73" i="32"/>
  <c r="F73" i="32"/>
  <c r="W73" i="32"/>
  <c r="Z69" i="32"/>
  <c r="E79" i="32"/>
  <c r="W79" i="32" s="1"/>
  <c r="W69" i="32"/>
  <c r="F69" i="32"/>
  <c r="AU69" i="32" s="1"/>
  <c r="I66" i="32"/>
  <c r="AU66" i="32"/>
  <c r="F79" i="32"/>
  <c r="I79" i="32" s="1"/>
  <c r="I61" i="32"/>
  <c r="AU61" i="32"/>
  <c r="L58" i="32"/>
  <c r="K58" i="32"/>
  <c r="AU58" i="32"/>
  <c r="H58" i="32"/>
  <c r="I58" i="32" s="1"/>
  <c r="G58" i="32"/>
  <c r="K57" i="32"/>
  <c r="L57" i="32"/>
  <c r="AU57" i="32"/>
  <c r="G57" i="32"/>
  <c r="H57" i="32"/>
  <c r="I57" i="32" s="1"/>
  <c r="K56" i="32"/>
  <c r="L56" i="32"/>
  <c r="H56" i="32"/>
  <c r="I56" i="32" s="1"/>
  <c r="AU56" i="32"/>
  <c r="G56" i="32"/>
  <c r="L55" i="32"/>
  <c r="K55" i="32"/>
  <c r="AU55" i="32"/>
  <c r="G55" i="32"/>
  <c r="H55" i="32"/>
  <c r="I55" i="32" s="1"/>
  <c r="K54" i="32"/>
  <c r="L54" i="32"/>
  <c r="G54" i="32"/>
  <c r="AU54" i="32"/>
  <c r="H54" i="32"/>
  <c r="I54" i="32" s="1"/>
  <c r="L53" i="32"/>
  <c r="J59" i="32"/>
  <c r="K53" i="32"/>
  <c r="H53" i="32"/>
  <c r="AU53" i="32"/>
  <c r="G53" i="32"/>
  <c r="F59" i="32"/>
  <c r="G59" i="32" s="1"/>
  <c r="AU50" i="32"/>
  <c r="I50" i="32"/>
  <c r="AU49" i="32"/>
  <c r="I49" i="32"/>
  <c r="I48" i="32"/>
  <c r="AU48" i="32"/>
  <c r="I47" i="32"/>
  <c r="AU47" i="32"/>
  <c r="AU46" i="32"/>
  <c r="I46" i="32"/>
  <c r="I45" i="32"/>
  <c r="AU45" i="32"/>
  <c r="F51" i="32"/>
  <c r="I51" i="32" s="1"/>
  <c r="AU44" i="32"/>
  <c r="I44" i="32"/>
  <c r="AU40" i="32"/>
  <c r="I40" i="32"/>
  <c r="AU37" i="32"/>
  <c r="I37" i="32"/>
  <c r="Z35" i="32"/>
  <c r="F35" i="32"/>
  <c r="W35" i="32"/>
  <c r="AU33" i="32"/>
  <c r="I33" i="32"/>
  <c r="T31" i="32"/>
  <c r="R31" i="32"/>
  <c r="O31" i="32"/>
  <c r="M31" i="32"/>
  <c r="K31" i="32"/>
  <c r="Z30" i="32"/>
  <c r="W30" i="32"/>
  <c r="F30" i="32"/>
  <c r="F24" i="32"/>
  <c r="Z24" i="32"/>
  <c r="W24" i="32"/>
  <c r="I23" i="32"/>
  <c r="AU23" i="32"/>
  <c r="AU22" i="32"/>
  <c r="I22" i="32"/>
  <c r="AU19" i="32"/>
  <c r="I19" i="32"/>
  <c r="I18" i="32"/>
  <c r="AU18" i="32"/>
  <c r="AU16" i="32"/>
  <c r="I16" i="32"/>
  <c r="Z14" i="32"/>
  <c r="E31" i="32"/>
  <c r="F14" i="32"/>
  <c r="W14" i="32"/>
  <c r="AU7" i="32"/>
  <c r="Z7" i="32"/>
  <c r="I7" i="32"/>
  <c r="F31" i="32"/>
  <c r="I119" i="31"/>
  <c r="AU119" i="31"/>
  <c r="W118" i="31"/>
  <c r="F118" i="31"/>
  <c r="Z118" i="31"/>
  <c r="E135" i="31"/>
  <c r="W135" i="31" s="1"/>
  <c r="F115" i="31"/>
  <c r="Z115" i="31"/>
  <c r="W115" i="31"/>
  <c r="F135" i="31"/>
  <c r="AU114" i="31"/>
  <c r="I114" i="31"/>
  <c r="W111" i="31"/>
  <c r="Z111" i="31"/>
  <c r="F111" i="31"/>
  <c r="AU111" i="31" s="1"/>
  <c r="E112" i="31"/>
  <c r="W112" i="31" s="1"/>
  <c r="Z109" i="31"/>
  <c r="W109" i="31"/>
  <c r="F109" i="31"/>
  <c r="F106" i="31"/>
  <c r="W106" i="31"/>
  <c r="Z106" i="31"/>
  <c r="F103" i="31"/>
  <c r="W103" i="31"/>
  <c r="Z103" i="31"/>
  <c r="I102" i="31"/>
  <c r="AU102" i="31"/>
  <c r="I100" i="31"/>
  <c r="AU100" i="31"/>
  <c r="I97" i="31"/>
  <c r="AU97" i="31"/>
  <c r="AU96" i="31"/>
  <c r="I96" i="31"/>
  <c r="E79" i="31"/>
  <c r="W79" i="31" s="1"/>
  <c r="W78" i="31"/>
  <c r="Z78" i="31"/>
  <c r="F78" i="31"/>
  <c r="AU78" i="31" s="1"/>
  <c r="Z73" i="31"/>
  <c r="F73" i="31"/>
  <c r="W73" i="31"/>
  <c r="Z69" i="31"/>
  <c r="W69" i="31"/>
  <c r="F69" i="31"/>
  <c r="AU66" i="31"/>
  <c r="I66" i="31"/>
  <c r="AU61" i="31"/>
  <c r="I61" i="31"/>
  <c r="L58" i="31"/>
  <c r="K58" i="31"/>
  <c r="H58" i="31"/>
  <c r="I58" i="31" s="1"/>
  <c r="G58" i="31"/>
  <c r="AU58" i="31"/>
  <c r="L57" i="31"/>
  <c r="K57" i="31"/>
  <c r="AU57" i="31"/>
  <c r="G57" i="31"/>
  <c r="H57" i="31"/>
  <c r="I57" i="31" s="1"/>
  <c r="G56" i="31"/>
  <c r="H56" i="31"/>
  <c r="I56" i="31" s="1"/>
  <c r="AU56" i="31"/>
  <c r="J56" i="31"/>
  <c r="T56" i="31"/>
  <c r="G55" i="31"/>
  <c r="H55" i="31"/>
  <c r="I55" i="31" s="1"/>
  <c r="AU55" i="31"/>
  <c r="J55" i="31"/>
  <c r="T55" i="31"/>
  <c r="D59" i="31"/>
  <c r="K54" i="31"/>
  <c r="L54" i="31"/>
  <c r="G54" i="31"/>
  <c r="H54" i="31"/>
  <c r="I54" i="31" s="1"/>
  <c r="AU54" i="31"/>
  <c r="J59" i="31"/>
  <c r="K53" i="31"/>
  <c r="L53" i="31"/>
  <c r="F59" i="31"/>
  <c r="G59" i="31" s="1"/>
  <c r="H53" i="31"/>
  <c r="G53" i="31"/>
  <c r="AU53" i="31"/>
  <c r="AU50" i="31"/>
  <c r="I50" i="31"/>
  <c r="F51" i="31"/>
  <c r="I51" i="31" s="1"/>
  <c r="AU49" i="31"/>
  <c r="I49" i="31"/>
  <c r="AU47" i="31"/>
  <c r="I47" i="31"/>
  <c r="AU46" i="31"/>
  <c r="I46" i="31"/>
  <c r="AU45" i="31"/>
  <c r="I45" i="31"/>
  <c r="AU44" i="31"/>
  <c r="I44" i="31"/>
  <c r="AU40" i="31"/>
  <c r="I40" i="31"/>
  <c r="I38" i="31"/>
  <c r="AU38" i="31"/>
  <c r="I37" i="31"/>
  <c r="AU37" i="31"/>
  <c r="E42" i="31"/>
  <c r="W42" i="31" s="1"/>
  <c r="F35" i="31"/>
  <c r="W35" i="31"/>
  <c r="Z35" i="31"/>
  <c r="AU33" i="31"/>
  <c r="I33" i="31"/>
  <c r="F42" i="31"/>
  <c r="I42" i="31" s="1"/>
  <c r="S136" i="31"/>
  <c r="T31" i="31"/>
  <c r="Q136" i="31"/>
  <c r="R136" i="31" s="1"/>
  <c r="R31" i="31"/>
  <c r="O31" i="31"/>
  <c r="M31" i="31"/>
  <c r="K31" i="31"/>
  <c r="F30" i="31"/>
  <c r="Z30" i="31"/>
  <c r="W30" i="31"/>
  <c r="W24" i="31"/>
  <c r="Z24" i="31"/>
  <c r="E31" i="31"/>
  <c r="F24" i="31"/>
  <c r="AU23" i="31"/>
  <c r="I23" i="31"/>
  <c r="I19" i="31"/>
  <c r="AU19" i="31"/>
  <c r="AU16" i="31"/>
  <c r="I16" i="31"/>
  <c r="Z14" i="31"/>
  <c r="F14" i="31"/>
  <c r="W14" i="31"/>
  <c r="AU7" i="31"/>
  <c r="Z7" i="31"/>
  <c r="I7" i="31"/>
  <c r="D55" i="30"/>
  <c r="J55" i="30" s="1"/>
  <c r="L55" i="30" s="1"/>
  <c r="N55" i="30" s="1"/>
  <c r="J58" i="30"/>
  <c r="L58" i="30" s="1"/>
  <c r="N58" i="30" s="1"/>
  <c r="J57" i="30"/>
  <c r="L57" i="30" s="1"/>
  <c r="N57" i="30" s="1"/>
  <c r="J56" i="30"/>
  <c r="L56" i="30" s="1"/>
  <c r="N56" i="30" s="1"/>
  <c r="J54" i="30"/>
  <c r="L54" i="30" s="1"/>
  <c r="N54" i="30" s="1"/>
  <c r="J53" i="30"/>
  <c r="L53" i="30" s="1"/>
  <c r="N53" i="30" s="1"/>
  <c r="N58" i="33" l="1"/>
  <c r="O58" i="33" s="1"/>
  <c r="M58" i="33"/>
  <c r="M54" i="33"/>
  <c r="H53" i="33"/>
  <c r="I53" i="33" s="1"/>
  <c r="F59" i="33"/>
  <c r="G59" i="33" s="1"/>
  <c r="AU56" i="33"/>
  <c r="Q59" i="33"/>
  <c r="Q136" i="33" s="1"/>
  <c r="R136" i="33" s="1"/>
  <c r="R53" i="33"/>
  <c r="AU53" i="33"/>
  <c r="S136" i="33"/>
  <c r="T136" i="33" s="1"/>
  <c r="W59" i="33"/>
  <c r="L59" i="33"/>
  <c r="N53" i="33"/>
  <c r="M53" i="33"/>
  <c r="I106" i="33"/>
  <c r="AU106" i="33"/>
  <c r="I135" i="33"/>
  <c r="AU135" i="33"/>
  <c r="AU24" i="33"/>
  <c r="I24" i="33"/>
  <c r="E136" i="33"/>
  <c r="F112" i="33"/>
  <c r="I112" i="33" s="1"/>
  <c r="K59" i="33"/>
  <c r="J136" i="33"/>
  <c r="K136" i="33" s="1"/>
  <c r="H59" i="33"/>
  <c r="I59" i="33" s="1"/>
  <c r="F31" i="33"/>
  <c r="AU14" i="33"/>
  <c r="I14" i="33"/>
  <c r="AU118" i="33"/>
  <c r="I118" i="33"/>
  <c r="R55" i="33"/>
  <c r="AU55" i="33"/>
  <c r="K59" i="32"/>
  <c r="J136" i="32"/>
  <c r="K136" i="32" s="1"/>
  <c r="S136" i="32"/>
  <c r="T136" i="32" s="1"/>
  <c r="T59" i="32"/>
  <c r="R59" i="32"/>
  <c r="P136" i="32"/>
  <c r="R136" i="32" s="1"/>
  <c r="W59" i="32"/>
  <c r="I118" i="32"/>
  <c r="AU118" i="32"/>
  <c r="F135" i="32"/>
  <c r="I115" i="32"/>
  <c r="AU115" i="32"/>
  <c r="I109" i="32"/>
  <c r="AU109" i="32"/>
  <c r="AU106" i="32"/>
  <c r="I106" i="32"/>
  <c r="AU73" i="32"/>
  <c r="I73" i="32"/>
  <c r="M58" i="32"/>
  <c r="N58" i="32"/>
  <c r="O58" i="32" s="1"/>
  <c r="N57" i="32"/>
  <c r="O57" i="32" s="1"/>
  <c r="M57" i="32"/>
  <c r="N56" i="32"/>
  <c r="O56" i="32" s="1"/>
  <c r="M56" i="32"/>
  <c r="M55" i="32"/>
  <c r="N55" i="32"/>
  <c r="O55" i="32" s="1"/>
  <c r="N54" i="32"/>
  <c r="O54" i="32" s="1"/>
  <c r="M54" i="32"/>
  <c r="M53" i="32"/>
  <c r="L59" i="32"/>
  <c r="N53" i="32"/>
  <c r="H59" i="32"/>
  <c r="I59" i="32" s="1"/>
  <c r="I53" i="32"/>
  <c r="I35" i="32"/>
  <c r="AU35" i="32"/>
  <c r="F42" i="32"/>
  <c r="I42" i="32" s="1"/>
  <c r="I30" i="32"/>
  <c r="AU30" i="32"/>
  <c r="I24" i="32"/>
  <c r="AU24" i="32"/>
  <c r="W31" i="32"/>
  <c r="E136" i="32"/>
  <c r="I14" i="32"/>
  <c r="AU14" i="32"/>
  <c r="I31" i="32"/>
  <c r="F136" i="32"/>
  <c r="I136" i="32" s="1"/>
  <c r="K59" i="31"/>
  <c r="J136" i="31"/>
  <c r="I118" i="31"/>
  <c r="AU118" i="31"/>
  <c r="AU115" i="31"/>
  <c r="I115" i="31"/>
  <c r="AU135" i="31"/>
  <c r="I135" i="31"/>
  <c r="AU109" i="31"/>
  <c r="I109" i="31"/>
  <c r="I106" i="31"/>
  <c r="AU106" i="31"/>
  <c r="AU103" i="31"/>
  <c r="F112" i="31"/>
  <c r="I112" i="31" s="1"/>
  <c r="I73" i="31"/>
  <c r="AU73" i="31"/>
  <c r="AU69" i="31"/>
  <c r="F79" i="31"/>
  <c r="I79" i="31" s="1"/>
  <c r="M58" i="31"/>
  <c r="N58" i="31"/>
  <c r="O58" i="31" s="1"/>
  <c r="M57" i="31"/>
  <c r="N57" i="31"/>
  <c r="O57" i="31" s="1"/>
  <c r="K56" i="31"/>
  <c r="L56" i="31"/>
  <c r="K55" i="31"/>
  <c r="L55" i="31"/>
  <c r="T59" i="31"/>
  <c r="D136" i="31"/>
  <c r="M54" i="31"/>
  <c r="N54" i="31"/>
  <c r="O54" i="31" s="1"/>
  <c r="M53" i="31"/>
  <c r="N53" i="31"/>
  <c r="L59" i="31"/>
  <c r="I53" i="31"/>
  <c r="H59" i="31"/>
  <c r="I59" i="31" s="1"/>
  <c r="I35" i="31"/>
  <c r="AU35" i="31"/>
  <c r="AU30" i="31"/>
  <c r="I30" i="31"/>
  <c r="W31" i="31"/>
  <c r="E136" i="31"/>
  <c r="AU24" i="31"/>
  <c r="I24" i="31"/>
  <c r="I14" i="31"/>
  <c r="AU14" i="31"/>
  <c r="F31" i="31"/>
  <c r="M54" i="30"/>
  <c r="S135" i="30"/>
  <c r="Q135" i="30"/>
  <c r="R135" i="30" s="1"/>
  <c r="P135" i="30"/>
  <c r="N135" i="30"/>
  <c r="O135" i="30" s="1"/>
  <c r="L135" i="30"/>
  <c r="M135" i="30" s="1"/>
  <c r="J135" i="30"/>
  <c r="D135" i="30"/>
  <c r="T135" i="30" s="1"/>
  <c r="Z134" i="30"/>
  <c r="W134" i="30"/>
  <c r="T134" i="30"/>
  <c r="R134" i="30"/>
  <c r="O134" i="30"/>
  <c r="M134" i="30"/>
  <c r="K134" i="30"/>
  <c r="Z133" i="30"/>
  <c r="W133" i="30"/>
  <c r="T133" i="30"/>
  <c r="R133" i="30"/>
  <c r="O133" i="30"/>
  <c r="M133" i="30"/>
  <c r="K133" i="30"/>
  <c r="F133" i="30"/>
  <c r="AU133" i="30" s="1"/>
  <c r="AU132" i="30"/>
  <c r="Z132" i="30"/>
  <c r="W132" i="30"/>
  <c r="T132" i="30"/>
  <c r="O132" i="30"/>
  <c r="M132" i="30"/>
  <c r="K132" i="30"/>
  <c r="Z131" i="30"/>
  <c r="W131" i="30"/>
  <c r="T131" i="30"/>
  <c r="R131" i="30"/>
  <c r="O131" i="30"/>
  <c r="M131" i="30"/>
  <c r="K131" i="30"/>
  <c r="F131" i="30"/>
  <c r="AU131" i="30" s="1"/>
  <c r="AU130" i="30"/>
  <c r="Z130" i="30"/>
  <c r="W130" i="30"/>
  <c r="T130" i="30"/>
  <c r="O130" i="30"/>
  <c r="M130" i="30"/>
  <c r="K130" i="30"/>
  <c r="Z129" i="30"/>
  <c r="W129" i="30"/>
  <c r="T129" i="30"/>
  <c r="R129" i="30"/>
  <c r="O129" i="30"/>
  <c r="M129" i="30"/>
  <c r="K129" i="30"/>
  <c r="F129" i="30"/>
  <c r="AU129" i="30" s="1"/>
  <c r="Z128" i="30"/>
  <c r="W128" i="30"/>
  <c r="T128" i="30"/>
  <c r="O128" i="30"/>
  <c r="M128" i="30"/>
  <c r="K128" i="30"/>
  <c r="F128" i="30"/>
  <c r="AU128" i="30" s="1"/>
  <c r="Z127" i="30"/>
  <c r="W127" i="30"/>
  <c r="T127" i="30"/>
  <c r="O127" i="30"/>
  <c r="M127" i="30"/>
  <c r="K127" i="30"/>
  <c r="F127" i="30"/>
  <c r="AU127" i="30" s="1"/>
  <c r="AU126" i="30"/>
  <c r="Z126" i="30"/>
  <c r="W126" i="30"/>
  <c r="T126" i="30"/>
  <c r="O126" i="30"/>
  <c r="M126" i="30"/>
  <c r="K126" i="30"/>
  <c r="AU125" i="30"/>
  <c r="Z125" i="30"/>
  <c r="W125" i="30"/>
  <c r="T125" i="30"/>
  <c r="O125" i="30"/>
  <c r="M125" i="30"/>
  <c r="K125" i="30"/>
  <c r="F125" i="30"/>
  <c r="AU124" i="30"/>
  <c r="Z124" i="30"/>
  <c r="W124" i="30"/>
  <c r="T124" i="30"/>
  <c r="R124" i="30"/>
  <c r="O124" i="30"/>
  <c r="M124" i="30"/>
  <c r="K124" i="30"/>
  <c r="I124" i="30"/>
  <c r="Z123" i="30"/>
  <c r="W123" i="30"/>
  <c r="T123" i="30"/>
  <c r="O123" i="30"/>
  <c r="M123" i="30"/>
  <c r="K123" i="30"/>
  <c r="F123" i="30"/>
  <c r="AU123" i="30" s="1"/>
  <c r="Z122" i="30"/>
  <c r="W122" i="30"/>
  <c r="T122" i="30"/>
  <c r="R122" i="30"/>
  <c r="O122" i="30"/>
  <c r="M122" i="30"/>
  <c r="K122" i="30"/>
  <c r="F122" i="30"/>
  <c r="AU122" i="30" s="1"/>
  <c r="AU121" i="30"/>
  <c r="Z121" i="30"/>
  <c r="W121" i="30"/>
  <c r="T121" i="30"/>
  <c r="O121" i="30"/>
  <c r="M121" i="30"/>
  <c r="K121" i="30"/>
  <c r="F121" i="30"/>
  <c r="AU120" i="30"/>
  <c r="Z120" i="30"/>
  <c r="W120" i="30"/>
  <c r="T120" i="30"/>
  <c r="O120" i="30"/>
  <c r="M120" i="30"/>
  <c r="K120" i="30"/>
  <c r="I120" i="30"/>
  <c r="AU119" i="30"/>
  <c r="Z119" i="30"/>
  <c r="W119" i="30"/>
  <c r="T119" i="30"/>
  <c r="R119" i="30"/>
  <c r="O119" i="30"/>
  <c r="M119" i="30"/>
  <c r="K119" i="30"/>
  <c r="I119" i="30"/>
  <c r="F119" i="30"/>
  <c r="T118" i="30"/>
  <c r="R118" i="30"/>
  <c r="O118" i="30"/>
  <c r="M118" i="30"/>
  <c r="K118" i="30"/>
  <c r="E118" i="30"/>
  <c r="F118" i="30" s="1"/>
  <c r="AU117" i="30"/>
  <c r="Z117" i="30"/>
  <c r="W117" i="30"/>
  <c r="T117" i="30"/>
  <c r="R117" i="30"/>
  <c r="O117" i="30"/>
  <c r="M117" i="30"/>
  <c r="K117" i="30"/>
  <c r="I117" i="30"/>
  <c r="AU116" i="30"/>
  <c r="Z116" i="30"/>
  <c r="W116" i="30"/>
  <c r="T116" i="30"/>
  <c r="R116" i="30"/>
  <c r="O116" i="30"/>
  <c r="M116" i="30"/>
  <c r="K116" i="30"/>
  <c r="I116" i="30"/>
  <c r="T115" i="30"/>
  <c r="O115" i="30"/>
  <c r="M115" i="30"/>
  <c r="K115" i="30"/>
  <c r="E115" i="30"/>
  <c r="F115" i="30" s="1"/>
  <c r="Z114" i="30"/>
  <c r="W114" i="30"/>
  <c r="T114" i="30"/>
  <c r="R114" i="30"/>
  <c r="O114" i="30"/>
  <c r="M114" i="30"/>
  <c r="K114" i="30"/>
  <c r="F114" i="30"/>
  <c r="AU114" i="30" s="1"/>
  <c r="T112" i="30"/>
  <c r="S112" i="30"/>
  <c r="R112" i="30"/>
  <c r="Q112" i="30"/>
  <c r="P112" i="30"/>
  <c r="N112" i="30"/>
  <c r="O112" i="30" s="1"/>
  <c r="L112" i="30"/>
  <c r="M112" i="30" s="1"/>
  <c r="J112" i="30"/>
  <c r="K112" i="30" s="1"/>
  <c r="D112" i="30"/>
  <c r="T111" i="30"/>
  <c r="R111" i="30"/>
  <c r="O111" i="30"/>
  <c r="M111" i="30"/>
  <c r="K111" i="30"/>
  <c r="E111" i="30"/>
  <c r="F111" i="30" s="1"/>
  <c r="AU111" i="30" s="1"/>
  <c r="AU110" i="30"/>
  <c r="Z110" i="30"/>
  <c r="W110" i="30"/>
  <c r="T110" i="30"/>
  <c r="R110" i="30"/>
  <c r="O110" i="30"/>
  <c r="M110" i="30"/>
  <c r="K110" i="30"/>
  <c r="I110" i="30"/>
  <c r="W109" i="30"/>
  <c r="T109" i="30"/>
  <c r="O109" i="30"/>
  <c r="M109" i="30"/>
  <c r="K109" i="30"/>
  <c r="F109" i="30"/>
  <c r="I109" i="30" s="1"/>
  <c r="E109" i="30"/>
  <c r="Z109" i="30" s="1"/>
  <c r="AU108" i="30"/>
  <c r="Z108" i="30"/>
  <c r="W108" i="30"/>
  <c r="T108" i="30"/>
  <c r="R108" i="30"/>
  <c r="O108" i="30"/>
  <c r="M108" i="30"/>
  <c r="K108" i="30"/>
  <c r="I108" i="30"/>
  <c r="Z107" i="30"/>
  <c r="W107" i="30"/>
  <c r="T107" i="30"/>
  <c r="O107" i="30"/>
  <c r="M107" i="30"/>
  <c r="K107" i="30"/>
  <c r="F107" i="30"/>
  <c r="AU107" i="30" s="1"/>
  <c r="T106" i="30"/>
  <c r="R106" i="30"/>
  <c r="O106" i="30"/>
  <c r="M106" i="30"/>
  <c r="K106" i="30"/>
  <c r="E106" i="30"/>
  <c r="Z106" i="30" s="1"/>
  <c r="AU105" i="30"/>
  <c r="Z105" i="30"/>
  <c r="W105" i="30"/>
  <c r="T105" i="30"/>
  <c r="R105" i="30"/>
  <c r="O105" i="30"/>
  <c r="M105" i="30"/>
  <c r="K105" i="30"/>
  <c r="I105" i="30"/>
  <c r="AU104" i="30"/>
  <c r="Z104" i="30"/>
  <c r="W104" i="30"/>
  <c r="T104" i="30"/>
  <c r="O104" i="30"/>
  <c r="M104" i="30"/>
  <c r="K104" i="30"/>
  <c r="W103" i="30"/>
  <c r="T103" i="30"/>
  <c r="O103" i="30"/>
  <c r="M103" i="30"/>
  <c r="K103" i="30"/>
  <c r="E103" i="30"/>
  <c r="E112" i="30" s="1"/>
  <c r="W112" i="30" s="1"/>
  <c r="Z102" i="30"/>
  <c r="W102" i="30"/>
  <c r="T102" i="30"/>
  <c r="R102" i="30"/>
  <c r="O102" i="30"/>
  <c r="M102" i="30"/>
  <c r="K102" i="30"/>
  <c r="F102" i="30"/>
  <c r="AU101" i="30"/>
  <c r="Z101" i="30"/>
  <c r="W101" i="30"/>
  <c r="T101" i="30"/>
  <c r="R101" i="30"/>
  <c r="O101" i="30"/>
  <c r="M101" i="30"/>
  <c r="K101" i="30"/>
  <c r="I101" i="30"/>
  <c r="AU100" i="30"/>
  <c r="Z100" i="30"/>
  <c r="W100" i="30"/>
  <c r="T100" i="30"/>
  <c r="R100" i="30"/>
  <c r="O100" i="30"/>
  <c r="M100" i="30"/>
  <c r="K100" i="30"/>
  <c r="I100" i="30"/>
  <c r="F100" i="30"/>
  <c r="Z99" i="30"/>
  <c r="W99" i="30"/>
  <c r="T99" i="30"/>
  <c r="R99" i="30"/>
  <c r="O99" i="30"/>
  <c r="M99" i="30"/>
  <c r="K99" i="30"/>
  <c r="F99" i="30"/>
  <c r="AU99" i="30" s="1"/>
  <c r="Z98" i="30"/>
  <c r="W98" i="30"/>
  <c r="T98" i="30"/>
  <c r="R98" i="30"/>
  <c r="O98" i="30"/>
  <c r="M98" i="30"/>
  <c r="K98" i="30"/>
  <c r="F98" i="30"/>
  <c r="AU98" i="30" s="1"/>
  <c r="AU97" i="30"/>
  <c r="Z97" i="30"/>
  <c r="W97" i="30"/>
  <c r="T97" i="30"/>
  <c r="R97" i="30"/>
  <c r="O97" i="30"/>
  <c r="M97" i="30"/>
  <c r="K97" i="30"/>
  <c r="I97" i="30"/>
  <c r="F97" i="30"/>
  <c r="AU96" i="30"/>
  <c r="Z96" i="30"/>
  <c r="W96" i="30"/>
  <c r="T96" i="30"/>
  <c r="R96" i="30"/>
  <c r="O96" i="30"/>
  <c r="M96" i="30"/>
  <c r="K96" i="30"/>
  <c r="I96" i="30"/>
  <c r="F96" i="30"/>
  <c r="AU95" i="30"/>
  <c r="Z95" i="30"/>
  <c r="W95" i="30"/>
  <c r="T95" i="30"/>
  <c r="R95" i="30"/>
  <c r="O95" i="30"/>
  <c r="M95" i="30"/>
  <c r="K95" i="30"/>
  <c r="I95" i="30"/>
  <c r="S93" i="30"/>
  <c r="T93" i="30" s="1"/>
  <c r="Q93" i="30"/>
  <c r="P93" i="30"/>
  <c r="W93" i="30" s="1"/>
  <c r="N93" i="30"/>
  <c r="O93" i="30" s="1"/>
  <c r="L93" i="30"/>
  <c r="M93" i="30" s="1"/>
  <c r="J93" i="30"/>
  <c r="K93" i="30" s="1"/>
  <c r="F93" i="30"/>
  <c r="I93" i="30" s="1"/>
  <c r="E93" i="30"/>
  <c r="D93" i="30"/>
  <c r="AU92" i="30"/>
  <c r="Z92" i="30"/>
  <c r="W92" i="30"/>
  <c r="T92" i="30"/>
  <c r="R92" i="30"/>
  <c r="O92" i="30"/>
  <c r="M92" i="30"/>
  <c r="K92" i="30"/>
  <c r="AU91" i="30"/>
  <c r="Z91" i="30"/>
  <c r="W91" i="30"/>
  <c r="T91" i="30"/>
  <c r="R91" i="30"/>
  <c r="O91" i="30"/>
  <c r="M91" i="30"/>
  <c r="K91" i="30"/>
  <c r="I91" i="30"/>
  <c r="AU90" i="30"/>
  <c r="Z90" i="30"/>
  <c r="W90" i="30"/>
  <c r="T90" i="30"/>
  <c r="R90" i="30"/>
  <c r="O90" i="30"/>
  <c r="M90" i="30"/>
  <c r="K90" i="30"/>
  <c r="I90" i="30"/>
  <c r="AU89" i="30"/>
  <c r="Z89" i="30"/>
  <c r="W89" i="30"/>
  <c r="T89" i="30"/>
  <c r="R89" i="30"/>
  <c r="O89" i="30"/>
  <c r="M89" i="30"/>
  <c r="K89" i="30"/>
  <c r="I89" i="30"/>
  <c r="AU88" i="30"/>
  <c r="Z88" i="30"/>
  <c r="W88" i="30"/>
  <c r="T88" i="30"/>
  <c r="R88" i="30"/>
  <c r="O88" i="30"/>
  <c r="M88" i="30"/>
  <c r="K88" i="30"/>
  <c r="AU87" i="30"/>
  <c r="Z87" i="30"/>
  <c r="W87" i="30"/>
  <c r="T87" i="30"/>
  <c r="R87" i="30"/>
  <c r="O87" i="30"/>
  <c r="M87" i="30"/>
  <c r="K87" i="30"/>
  <c r="I87" i="30"/>
  <c r="AU86" i="30"/>
  <c r="Z86" i="30"/>
  <c r="W86" i="30"/>
  <c r="T86" i="30"/>
  <c r="R86" i="30"/>
  <c r="O86" i="30"/>
  <c r="M86" i="30"/>
  <c r="K86" i="30"/>
  <c r="AU85" i="30"/>
  <c r="Z85" i="30"/>
  <c r="W85" i="30"/>
  <c r="T85" i="30"/>
  <c r="R85" i="30"/>
  <c r="O85" i="30"/>
  <c r="M85" i="30"/>
  <c r="K85" i="30"/>
  <c r="I85" i="30"/>
  <c r="AU84" i="30"/>
  <c r="Z84" i="30"/>
  <c r="W84" i="30"/>
  <c r="T84" i="30"/>
  <c r="R84" i="30"/>
  <c r="O84" i="30"/>
  <c r="M84" i="30"/>
  <c r="K84" i="30"/>
  <c r="AU83" i="30"/>
  <c r="Z83" i="30"/>
  <c r="W83" i="30"/>
  <c r="T83" i="30"/>
  <c r="R83" i="30"/>
  <c r="O83" i="30"/>
  <c r="M83" i="30"/>
  <c r="K83" i="30"/>
  <c r="AU82" i="30"/>
  <c r="Z82" i="30"/>
  <c r="W82" i="30"/>
  <c r="T82" i="30"/>
  <c r="R82" i="30"/>
  <c r="O82" i="30"/>
  <c r="M82" i="30"/>
  <c r="K82" i="30"/>
  <c r="I82" i="30"/>
  <c r="AU81" i="30"/>
  <c r="Z81" i="30"/>
  <c r="W81" i="30"/>
  <c r="T81" i="30"/>
  <c r="R81" i="30"/>
  <c r="O81" i="30"/>
  <c r="M81" i="30"/>
  <c r="K81" i="30"/>
  <c r="I81" i="30"/>
  <c r="T79" i="30"/>
  <c r="S79" i="30"/>
  <c r="Q79" i="30"/>
  <c r="R79" i="30" s="1"/>
  <c r="P79" i="30"/>
  <c r="O79" i="30"/>
  <c r="N79" i="30"/>
  <c r="M79" i="30"/>
  <c r="L79" i="30"/>
  <c r="J79" i="30"/>
  <c r="K79" i="30" s="1"/>
  <c r="E79" i="30"/>
  <c r="W79" i="30" s="1"/>
  <c r="D79" i="30"/>
  <c r="T78" i="30"/>
  <c r="O78" i="30"/>
  <c r="M78" i="30"/>
  <c r="K78" i="30"/>
  <c r="E78" i="30"/>
  <c r="F78" i="30" s="1"/>
  <c r="AU78" i="30" s="1"/>
  <c r="AU77" i="30"/>
  <c r="Z77" i="30"/>
  <c r="W77" i="30"/>
  <c r="T77" i="30"/>
  <c r="O77" i="30"/>
  <c r="M77" i="30"/>
  <c r="K77" i="30"/>
  <c r="Z76" i="30"/>
  <c r="W76" i="30"/>
  <c r="T76" i="30"/>
  <c r="R76" i="30"/>
  <c r="O76" i="30"/>
  <c r="M76" i="30"/>
  <c r="K76" i="30"/>
  <c r="F76" i="30"/>
  <c r="AU76" i="30" s="1"/>
  <c r="AU75" i="30"/>
  <c r="Z75" i="30"/>
  <c r="W75" i="30"/>
  <c r="T75" i="30"/>
  <c r="O75" i="30"/>
  <c r="M75" i="30"/>
  <c r="K75" i="30"/>
  <c r="AU74" i="30"/>
  <c r="Z74" i="30"/>
  <c r="W74" i="30"/>
  <c r="T74" i="30"/>
  <c r="O74" i="30"/>
  <c r="M74" i="30"/>
  <c r="K74" i="30"/>
  <c r="F74" i="30"/>
  <c r="T73" i="30"/>
  <c r="R73" i="30"/>
  <c r="O73" i="30"/>
  <c r="M73" i="30"/>
  <c r="K73" i="30"/>
  <c r="E73" i="30"/>
  <c r="Z73" i="30" s="1"/>
  <c r="AU72" i="30"/>
  <c r="Z72" i="30"/>
  <c r="W72" i="30"/>
  <c r="T72" i="30"/>
  <c r="O72" i="30"/>
  <c r="M72" i="30"/>
  <c r="K72" i="30"/>
  <c r="F72" i="30"/>
  <c r="AU71" i="30"/>
  <c r="Z71" i="30"/>
  <c r="W71" i="30"/>
  <c r="T71" i="30"/>
  <c r="O71" i="30"/>
  <c r="M71" i="30"/>
  <c r="K71" i="30"/>
  <c r="AU70" i="30"/>
  <c r="Z70" i="30"/>
  <c r="W70" i="30"/>
  <c r="T70" i="30"/>
  <c r="O70" i="30"/>
  <c r="M70" i="30"/>
  <c r="K70" i="30"/>
  <c r="F70" i="30"/>
  <c r="W69" i="30"/>
  <c r="T69" i="30"/>
  <c r="R69" i="30"/>
  <c r="O69" i="30"/>
  <c r="M69" i="30"/>
  <c r="K69" i="30"/>
  <c r="E69" i="30"/>
  <c r="F69" i="30" s="1"/>
  <c r="AU69" i="30" s="1"/>
  <c r="AU68" i="30"/>
  <c r="Z68" i="30"/>
  <c r="W68" i="30"/>
  <c r="T68" i="30"/>
  <c r="O68" i="30"/>
  <c r="M68" i="30"/>
  <c r="K68" i="30"/>
  <c r="AU67" i="30"/>
  <c r="Z67" i="30"/>
  <c r="W67" i="30"/>
  <c r="T67" i="30"/>
  <c r="O67" i="30"/>
  <c r="M67" i="30"/>
  <c r="K67" i="30"/>
  <c r="Z66" i="30"/>
  <c r="W66" i="30"/>
  <c r="T66" i="30"/>
  <c r="R66" i="30"/>
  <c r="O66" i="30"/>
  <c r="M66" i="30"/>
  <c r="K66" i="30"/>
  <c r="F66" i="30"/>
  <c r="AU66" i="30" s="1"/>
  <c r="AU65" i="30"/>
  <c r="Z65" i="30"/>
  <c r="W65" i="30"/>
  <c r="T65" i="30"/>
  <c r="R65" i="30"/>
  <c r="O65" i="30"/>
  <c r="M65" i="30"/>
  <c r="K65" i="30"/>
  <c r="I65" i="30"/>
  <c r="Z64" i="30"/>
  <c r="W64" i="30"/>
  <c r="T64" i="30"/>
  <c r="O64" i="30"/>
  <c r="M64" i="30"/>
  <c r="K64" i="30"/>
  <c r="F64" i="30"/>
  <c r="AU64" i="30" s="1"/>
  <c r="Z63" i="30"/>
  <c r="W63" i="30"/>
  <c r="T63" i="30"/>
  <c r="R63" i="30"/>
  <c r="O63" i="30"/>
  <c r="M63" i="30"/>
  <c r="K63" i="30"/>
  <c r="F63" i="30"/>
  <c r="AU63" i="30" s="1"/>
  <c r="Z62" i="30"/>
  <c r="W62" i="30"/>
  <c r="T62" i="30"/>
  <c r="R62" i="30"/>
  <c r="O62" i="30"/>
  <c r="M62" i="30"/>
  <c r="K62" i="30"/>
  <c r="F62" i="30"/>
  <c r="AU62" i="30" s="1"/>
  <c r="Z61" i="30"/>
  <c r="W61" i="30"/>
  <c r="T61" i="30"/>
  <c r="R61" i="30"/>
  <c r="O61" i="30"/>
  <c r="M61" i="30"/>
  <c r="K61" i="30"/>
  <c r="F61" i="30"/>
  <c r="AU61" i="30" s="1"/>
  <c r="S59" i="30"/>
  <c r="Q59" i="30"/>
  <c r="P59" i="30"/>
  <c r="N59" i="30"/>
  <c r="O59" i="30" s="1"/>
  <c r="L59" i="30"/>
  <c r="J59" i="30"/>
  <c r="E59" i="30"/>
  <c r="D59" i="30"/>
  <c r="Z58" i="30"/>
  <c r="W58" i="30"/>
  <c r="T58" i="30"/>
  <c r="O58" i="30"/>
  <c r="M58" i="30"/>
  <c r="K58" i="30"/>
  <c r="F58" i="30"/>
  <c r="Z57" i="30"/>
  <c r="W57" i="30"/>
  <c r="T57" i="30"/>
  <c r="R57" i="30"/>
  <c r="O57" i="30"/>
  <c r="M57" i="30"/>
  <c r="K57" i="30"/>
  <c r="F57" i="30"/>
  <c r="H57" i="30" s="1"/>
  <c r="I57" i="30" s="1"/>
  <c r="Z56" i="30"/>
  <c r="W56" i="30"/>
  <c r="T56" i="30"/>
  <c r="R56" i="30"/>
  <c r="O56" i="30"/>
  <c r="M56" i="30"/>
  <c r="K56" i="30"/>
  <c r="F56" i="30"/>
  <c r="Z55" i="30"/>
  <c r="W55" i="30"/>
  <c r="T55" i="30"/>
  <c r="R55" i="30"/>
  <c r="O55" i="30"/>
  <c r="M55" i="30"/>
  <c r="K55" i="30"/>
  <c r="F55" i="30"/>
  <c r="Z54" i="30"/>
  <c r="W54" i="30"/>
  <c r="T54" i="30"/>
  <c r="R54" i="30"/>
  <c r="O54" i="30"/>
  <c r="K54" i="30"/>
  <c r="F54" i="30"/>
  <c r="Z53" i="30"/>
  <c r="W53" i="30"/>
  <c r="T53" i="30"/>
  <c r="R53" i="30"/>
  <c r="O53" i="30"/>
  <c r="M53" i="30"/>
  <c r="K53" i="30"/>
  <c r="F53" i="30"/>
  <c r="T51" i="30"/>
  <c r="S51" i="30"/>
  <c r="R51" i="30"/>
  <c r="Q51" i="30"/>
  <c r="P51" i="30"/>
  <c r="N51" i="30"/>
  <c r="O51" i="30" s="1"/>
  <c r="L51" i="30"/>
  <c r="M51" i="30" s="1"/>
  <c r="J51" i="30"/>
  <c r="K51" i="30" s="1"/>
  <c r="E51" i="30"/>
  <c r="D51" i="30"/>
  <c r="Z50" i="30"/>
  <c r="W50" i="30"/>
  <c r="T50" i="30"/>
  <c r="R50" i="30"/>
  <c r="O50" i="30"/>
  <c r="M50" i="30"/>
  <c r="K50" i="30"/>
  <c r="F50" i="30"/>
  <c r="I50" i="30" s="1"/>
  <c r="Z49" i="30"/>
  <c r="W49" i="30"/>
  <c r="T49" i="30"/>
  <c r="R49" i="30"/>
  <c r="O49" i="30"/>
  <c r="M49" i="30"/>
  <c r="K49" i="30"/>
  <c r="F49" i="30"/>
  <c r="AU49" i="30" s="1"/>
  <c r="Z48" i="30"/>
  <c r="W48" i="30"/>
  <c r="T48" i="30"/>
  <c r="R48" i="30"/>
  <c r="O48" i="30"/>
  <c r="M48" i="30"/>
  <c r="K48" i="30"/>
  <c r="F48" i="30"/>
  <c r="AU48" i="30" s="1"/>
  <c r="Z47" i="30"/>
  <c r="W47" i="30"/>
  <c r="T47" i="30"/>
  <c r="R47" i="30"/>
  <c r="O47" i="30"/>
  <c r="M47" i="30"/>
  <c r="K47" i="30"/>
  <c r="F47" i="30"/>
  <c r="AU47" i="30" s="1"/>
  <c r="Z46" i="30"/>
  <c r="W46" i="30"/>
  <c r="T46" i="30"/>
  <c r="R46" i="30"/>
  <c r="O46" i="30"/>
  <c r="M46" i="30"/>
  <c r="K46" i="30"/>
  <c r="F46" i="30"/>
  <c r="AU46" i="30" s="1"/>
  <c r="Z45" i="30"/>
  <c r="W45" i="30"/>
  <c r="T45" i="30"/>
  <c r="R45" i="30"/>
  <c r="O45" i="30"/>
  <c r="M45" i="30"/>
  <c r="K45" i="30"/>
  <c r="F45" i="30"/>
  <c r="AU45" i="30" s="1"/>
  <c r="Z44" i="30"/>
  <c r="W44" i="30"/>
  <c r="T44" i="30"/>
  <c r="R44" i="30"/>
  <c r="O44" i="30"/>
  <c r="M44" i="30"/>
  <c r="K44" i="30"/>
  <c r="F44" i="30"/>
  <c r="AU44" i="30" s="1"/>
  <c r="S42" i="30"/>
  <c r="Q42" i="30"/>
  <c r="P42" i="30"/>
  <c r="N42" i="30"/>
  <c r="O42" i="30" s="1"/>
  <c r="L42" i="30"/>
  <c r="M42" i="30" s="1"/>
  <c r="J42" i="30"/>
  <c r="K42" i="30" s="1"/>
  <c r="D42" i="30"/>
  <c r="AU41" i="30"/>
  <c r="Z41" i="30"/>
  <c r="W41" i="30"/>
  <c r="T41" i="30"/>
  <c r="R41" i="30"/>
  <c r="O41" i="30"/>
  <c r="M41" i="30"/>
  <c r="K41" i="30"/>
  <c r="I41" i="30"/>
  <c r="Z40" i="30"/>
  <c r="W40" i="30"/>
  <c r="T40" i="30"/>
  <c r="R40" i="30"/>
  <c r="O40" i="30"/>
  <c r="M40" i="30"/>
  <c r="K40" i="30"/>
  <c r="F40" i="30"/>
  <c r="AU40" i="30" s="1"/>
  <c r="Z39" i="30"/>
  <c r="W39" i="30"/>
  <c r="T39" i="30"/>
  <c r="R39" i="30"/>
  <c r="O39" i="30"/>
  <c r="M39" i="30"/>
  <c r="K39" i="30"/>
  <c r="F39" i="30"/>
  <c r="AU39" i="30" s="1"/>
  <c r="Z38" i="30"/>
  <c r="W38" i="30"/>
  <c r="T38" i="30"/>
  <c r="R38" i="30"/>
  <c r="O38" i="30"/>
  <c r="M38" i="30"/>
  <c r="K38" i="30"/>
  <c r="F38" i="30"/>
  <c r="AU38" i="30" s="1"/>
  <c r="Z37" i="30"/>
  <c r="W37" i="30"/>
  <c r="T37" i="30"/>
  <c r="R37" i="30"/>
  <c r="O37" i="30"/>
  <c r="M37" i="30"/>
  <c r="K37" i="30"/>
  <c r="F37" i="30"/>
  <c r="AU37" i="30" s="1"/>
  <c r="AU36" i="30"/>
  <c r="Z36" i="30"/>
  <c r="W36" i="30"/>
  <c r="T36" i="30"/>
  <c r="R36" i="30"/>
  <c r="O36" i="30"/>
  <c r="M36" i="30"/>
  <c r="K36" i="30"/>
  <c r="I36" i="30"/>
  <c r="T35" i="30"/>
  <c r="R35" i="30"/>
  <c r="O35" i="30"/>
  <c r="M35" i="30"/>
  <c r="K35" i="30"/>
  <c r="E35" i="30"/>
  <c r="E42" i="30" s="1"/>
  <c r="W42" i="30" s="1"/>
  <c r="AU34" i="30"/>
  <c r="Z34" i="30"/>
  <c r="W34" i="30"/>
  <c r="T34" i="30"/>
  <c r="R34" i="30"/>
  <c r="O34" i="30"/>
  <c r="M34" i="30"/>
  <c r="K34" i="30"/>
  <c r="I34" i="30"/>
  <c r="AU33" i="30"/>
  <c r="Z33" i="30"/>
  <c r="W33" i="30"/>
  <c r="T33" i="30"/>
  <c r="R33" i="30"/>
  <c r="O33" i="30"/>
  <c r="M33" i="30"/>
  <c r="K33" i="30"/>
  <c r="I33" i="30"/>
  <c r="F33" i="30"/>
  <c r="S31" i="30"/>
  <c r="T31" i="30" s="1"/>
  <c r="Q31" i="30"/>
  <c r="P31" i="30"/>
  <c r="O31" i="30"/>
  <c r="N31" i="30"/>
  <c r="M31" i="30"/>
  <c r="L31" i="30"/>
  <c r="J31" i="30"/>
  <c r="E31" i="30"/>
  <c r="W31" i="30" s="1"/>
  <c r="D31" i="30"/>
  <c r="T30" i="30"/>
  <c r="O30" i="30"/>
  <c r="M30" i="30"/>
  <c r="K30" i="30"/>
  <c r="F30" i="30"/>
  <c r="I30" i="30" s="1"/>
  <c r="E30" i="30"/>
  <c r="Z30" i="30" s="1"/>
  <c r="AU29" i="30"/>
  <c r="Z29" i="30"/>
  <c r="W29" i="30"/>
  <c r="T29" i="30"/>
  <c r="O29" i="30"/>
  <c r="M29" i="30"/>
  <c r="K29" i="30"/>
  <c r="I29" i="30"/>
  <c r="AU28" i="30"/>
  <c r="Z28" i="30"/>
  <c r="W28" i="30"/>
  <c r="T28" i="30"/>
  <c r="O28" i="30"/>
  <c r="M28" i="30"/>
  <c r="K28" i="30"/>
  <c r="I28" i="30"/>
  <c r="Z27" i="30"/>
  <c r="W27" i="30"/>
  <c r="T27" i="30"/>
  <c r="O27" i="30"/>
  <c r="M27" i="30"/>
  <c r="K27" i="30"/>
  <c r="I27" i="30"/>
  <c r="AU26" i="30"/>
  <c r="Z26" i="30"/>
  <c r="W26" i="30"/>
  <c r="T26" i="30"/>
  <c r="R26" i="30"/>
  <c r="O26" i="30"/>
  <c r="M26" i="30"/>
  <c r="K26" i="30"/>
  <c r="I26" i="30"/>
  <c r="AU25" i="30"/>
  <c r="Z25" i="30"/>
  <c r="W25" i="30"/>
  <c r="T25" i="30"/>
  <c r="R25" i="30"/>
  <c r="O25" i="30"/>
  <c r="M25" i="30"/>
  <c r="K25" i="30"/>
  <c r="I25" i="30"/>
  <c r="Z24" i="30"/>
  <c r="T24" i="30"/>
  <c r="R24" i="30"/>
  <c r="O24" i="30"/>
  <c r="M24" i="30"/>
  <c r="K24" i="30"/>
  <c r="F24" i="30"/>
  <c r="I24" i="30" s="1"/>
  <c r="E24" i="30"/>
  <c r="W24" i="30" s="1"/>
  <c r="AU23" i="30"/>
  <c r="Z23" i="30"/>
  <c r="W23" i="30"/>
  <c r="T23" i="30"/>
  <c r="R23" i="30"/>
  <c r="O23" i="30"/>
  <c r="M23" i="30"/>
  <c r="K23" i="30"/>
  <c r="I23" i="30"/>
  <c r="F23" i="30"/>
  <c r="Z22" i="30"/>
  <c r="W22" i="30"/>
  <c r="T22" i="30"/>
  <c r="O22" i="30"/>
  <c r="M22" i="30"/>
  <c r="K22" i="30"/>
  <c r="F22" i="30"/>
  <c r="I22" i="30" s="1"/>
  <c r="AU21" i="30"/>
  <c r="Z21" i="30"/>
  <c r="W21" i="30"/>
  <c r="T21" i="30"/>
  <c r="O21" i="30"/>
  <c r="M21" i="30"/>
  <c r="K21" i="30"/>
  <c r="I21" i="30"/>
  <c r="AU20" i="30"/>
  <c r="Z20" i="30"/>
  <c r="W20" i="30"/>
  <c r="T20" i="30"/>
  <c r="R20" i="30"/>
  <c r="O20" i="30"/>
  <c r="M20" i="30"/>
  <c r="K20" i="30"/>
  <c r="I20" i="30"/>
  <c r="Z19" i="30"/>
  <c r="W19" i="30"/>
  <c r="T19" i="30"/>
  <c r="R19" i="30"/>
  <c r="O19" i="30"/>
  <c r="M19" i="30"/>
  <c r="K19" i="30"/>
  <c r="F19" i="30"/>
  <c r="AU19" i="30" s="1"/>
  <c r="Z18" i="30"/>
  <c r="W18" i="30"/>
  <c r="T18" i="30"/>
  <c r="O18" i="30"/>
  <c r="M18" i="30"/>
  <c r="K18" i="30"/>
  <c r="F18" i="30"/>
  <c r="AU18" i="30" s="1"/>
  <c r="Z17" i="30"/>
  <c r="W17" i="30"/>
  <c r="T17" i="30"/>
  <c r="O17" i="30"/>
  <c r="M17" i="30"/>
  <c r="K17" i="30"/>
  <c r="I17" i="30"/>
  <c r="AU16" i="30"/>
  <c r="Z16" i="30"/>
  <c r="W16" i="30"/>
  <c r="T16" i="30"/>
  <c r="R16" i="30"/>
  <c r="O16" i="30"/>
  <c r="M16" i="30"/>
  <c r="K16" i="30"/>
  <c r="I16" i="30"/>
  <c r="F16" i="30"/>
  <c r="Z15" i="30"/>
  <c r="W15" i="30"/>
  <c r="T15" i="30"/>
  <c r="O15" i="30"/>
  <c r="M15" i="30"/>
  <c r="K15" i="30"/>
  <c r="I15" i="30"/>
  <c r="Z14" i="30"/>
  <c r="T14" i="30"/>
  <c r="R14" i="30"/>
  <c r="O14" i="30"/>
  <c r="M14" i="30"/>
  <c r="K14" i="30"/>
  <c r="F14" i="30"/>
  <c r="AU14" i="30" s="1"/>
  <c r="E14" i="30"/>
  <c r="W14" i="30" s="1"/>
  <c r="Z13" i="30"/>
  <c r="W13" i="30"/>
  <c r="T13" i="30"/>
  <c r="R13" i="30"/>
  <c r="O13" i="30"/>
  <c r="M13" i="30"/>
  <c r="K13" i="30"/>
  <c r="I13" i="30"/>
  <c r="AU12" i="30"/>
  <c r="Z12" i="30"/>
  <c r="W12" i="30"/>
  <c r="T12" i="30"/>
  <c r="R12" i="30"/>
  <c r="O12" i="30"/>
  <c r="M12" i="30"/>
  <c r="K12" i="30"/>
  <c r="I12" i="30"/>
  <c r="AU11" i="30"/>
  <c r="Z11" i="30"/>
  <c r="W11" i="30"/>
  <c r="T11" i="30"/>
  <c r="R11" i="30"/>
  <c r="O11" i="30"/>
  <c r="M11" i="30"/>
  <c r="K11" i="30"/>
  <c r="I11" i="30"/>
  <c r="AU10" i="30"/>
  <c r="Z10" i="30"/>
  <c r="W10" i="30"/>
  <c r="T10" i="30"/>
  <c r="R10" i="30"/>
  <c r="O10" i="30"/>
  <c r="M10" i="30"/>
  <c r="K10" i="30"/>
  <c r="I10" i="30"/>
  <c r="Z9" i="30"/>
  <c r="W9" i="30"/>
  <c r="T9" i="30"/>
  <c r="R9" i="30"/>
  <c r="O9" i="30"/>
  <c r="M9" i="30"/>
  <c r="K9" i="30"/>
  <c r="F9" i="30"/>
  <c r="I9" i="30" s="1"/>
  <c r="AU8" i="30"/>
  <c r="Z8" i="30"/>
  <c r="W8" i="30"/>
  <c r="T8" i="30"/>
  <c r="R8" i="30"/>
  <c r="O8" i="30"/>
  <c r="M8" i="30"/>
  <c r="K8" i="30"/>
  <c r="I8" i="30"/>
  <c r="W7" i="30"/>
  <c r="T7" i="30"/>
  <c r="R7" i="30"/>
  <c r="O7" i="30"/>
  <c r="M7" i="30"/>
  <c r="K7" i="30"/>
  <c r="F7" i="30"/>
  <c r="F31" i="30" s="1"/>
  <c r="R59" i="33" l="1"/>
  <c r="O53" i="33"/>
  <c r="N59" i="33"/>
  <c r="M59" i="33"/>
  <c r="L136" i="33"/>
  <c r="M136" i="33" s="1"/>
  <c r="F136" i="33"/>
  <c r="I136" i="33" s="1"/>
  <c r="I31" i="33"/>
  <c r="I135" i="32"/>
  <c r="AU135" i="32"/>
  <c r="L136" i="32"/>
  <c r="M136" i="32" s="1"/>
  <c r="M59" i="32"/>
  <c r="O53" i="32"/>
  <c r="N59" i="32"/>
  <c r="M56" i="31"/>
  <c r="N56" i="31"/>
  <c r="O56" i="31" s="1"/>
  <c r="M55" i="31"/>
  <c r="N55" i="31"/>
  <c r="T136" i="31"/>
  <c r="K136" i="31"/>
  <c r="O53" i="31"/>
  <c r="L136" i="31"/>
  <c r="M136" i="31" s="1"/>
  <c r="M59" i="31"/>
  <c r="I31" i="31"/>
  <c r="F136" i="31"/>
  <c r="I136" i="31" s="1"/>
  <c r="R59" i="30"/>
  <c r="P136" i="30"/>
  <c r="AU55" i="30"/>
  <c r="H55" i="30"/>
  <c r="I55" i="30" s="1"/>
  <c r="Q136" i="30"/>
  <c r="R136" i="30" s="1"/>
  <c r="W59" i="30"/>
  <c r="G54" i="30"/>
  <c r="H54" i="30"/>
  <c r="I54" i="30" s="1"/>
  <c r="M59" i="30"/>
  <c r="S136" i="30"/>
  <c r="G57" i="30"/>
  <c r="AU57" i="30"/>
  <c r="K59" i="30"/>
  <c r="G58" i="30"/>
  <c r="H58" i="30"/>
  <c r="I58" i="30" s="1"/>
  <c r="G56" i="30"/>
  <c r="H56" i="30"/>
  <c r="I56" i="30" s="1"/>
  <c r="AU56" i="30"/>
  <c r="AU53" i="30"/>
  <c r="H53" i="30"/>
  <c r="N136" i="30"/>
  <c r="L136" i="30"/>
  <c r="AU54" i="30"/>
  <c r="D136" i="30"/>
  <c r="G55" i="30"/>
  <c r="J136" i="30"/>
  <c r="T59" i="30"/>
  <c r="I31" i="30"/>
  <c r="AU115" i="30"/>
  <c r="F135" i="30"/>
  <c r="I115" i="30"/>
  <c r="AU118" i="30"/>
  <c r="I118" i="30"/>
  <c r="Z7" i="30"/>
  <c r="AU109" i="30"/>
  <c r="I7" i="30"/>
  <c r="AU7" i="30"/>
  <c r="I14" i="30"/>
  <c r="I38" i="30"/>
  <c r="I45" i="30"/>
  <c r="I49" i="30"/>
  <c r="I102" i="30"/>
  <c r="AU102" i="30"/>
  <c r="Z103" i="30"/>
  <c r="W111" i="30"/>
  <c r="E135" i="30"/>
  <c r="W135" i="30" s="1"/>
  <c r="R42" i="30"/>
  <c r="R93" i="30"/>
  <c r="Z111" i="30"/>
  <c r="W118" i="30"/>
  <c r="E136" i="30"/>
  <c r="I18" i="30"/>
  <c r="AU24" i="30"/>
  <c r="R31" i="30"/>
  <c r="Z35" i="30"/>
  <c r="I46" i="30"/>
  <c r="AU50" i="30"/>
  <c r="AU58" i="30"/>
  <c r="Z69" i="30"/>
  <c r="F103" i="30"/>
  <c r="AU103" i="30" s="1"/>
  <c r="W106" i="30"/>
  <c r="Z118" i="30"/>
  <c r="I19" i="30"/>
  <c r="W30" i="30"/>
  <c r="K31" i="30"/>
  <c r="I40" i="30"/>
  <c r="T42" i="30"/>
  <c r="G53" i="30"/>
  <c r="I66" i="30"/>
  <c r="W73" i="30"/>
  <c r="W78" i="30"/>
  <c r="F106" i="30"/>
  <c r="F35" i="30"/>
  <c r="I47" i="30"/>
  <c r="F73" i="30"/>
  <c r="F79" i="30" s="1"/>
  <c r="I79" i="30" s="1"/>
  <c r="Z78" i="30"/>
  <c r="I114" i="30"/>
  <c r="W115" i="30"/>
  <c r="K135" i="30"/>
  <c r="W35" i="30"/>
  <c r="AU30" i="30"/>
  <c r="AU22" i="30"/>
  <c r="F51" i="30"/>
  <c r="I51" i="30" s="1"/>
  <c r="F59" i="30"/>
  <c r="G59" i="30" s="1"/>
  <c r="Z115" i="30"/>
  <c r="I37" i="30"/>
  <c r="I44" i="30"/>
  <c r="I48" i="30"/>
  <c r="I61" i="30"/>
  <c r="O59" i="33" l="1"/>
  <c r="N136" i="33"/>
  <c r="O136" i="33" s="1"/>
  <c r="N136" i="32"/>
  <c r="O136" i="32" s="1"/>
  <c r="O59" i="32"/>
  <c r="O55" i="31"/>
  <c r="N59" i="31"/>
  <c r="T136" i="30"/>
  <c r="K136" i="30"/>
  <c r="O136" i="30"/>
  <c r="M136" i="30"/>
  <c r="H59" i="30"/>
  <c r="I59" i="30" s="1"/>
  <c r="I53" i="30"/>
  <c r="AU35" i="30"/>
  <c r="I35" i="30"/>
  <c r="F42" i="30"/>
  <c r="I135" i="30"/>
  <c r="AU135" i="30"/>
  <c r="AU106" i="30"/>
  <c r="I106" i="30"/>
  <c r="AU73" i="30"/>
  <c r="I73" i="30"/>
  <c r="F112" i="30"/>
  <c r="I112" i="30" s="1"/>
  <c r="N136" i="31" l="1"/>
  <c r="O136" i="31" s="1"/>
  <c r="O59" i="31"/>
  <c r="I42" i="30"/>
  <c r="F136" i="30"/>
  <c r="I136" i="30" s="1"/>
  <c r="P135" i="22" l="1"/>
  <c r="Q135" i="22" s="1"/>
  <c r="N135" i="22"/>
  <c r="O135" i="22" s="1"/>
  <c r="M135" i="22"/>
  <c r="K135" i="22"/>
  <c r="L135" i="22" s="1"/>
  <c r="I135" i="22"/>
  <c r="G135" i="22"/>
  <c r="C135" i="22"/>
  <c r="J135" i="22" s="1"/>
  <c r="T134" i="22"/>
  <c r="Q134" i="22"/>
  <c r="O134" i="22"/>
  <c r="L134" i="22"/>
  <c r="J134" i="22"/>
  <c r="H134" i="22"/>
  <c r="T133" i="22"/>
  <c r="Q133" i="22"/>
  <c r="O133" i="22"/>
  <c r="L133" i="22"/>
  <c r="J133" i="22"/>
  <c r="H133" i="22"/>
  <c r="E133" i="22"/>
  <c r="AR133" i="22" s="1"/>
  <c r="AR132" i="22"/>
  <c r="T132" i="22"/>
  <c r="Q132" i="22"/>
  <c r="L132" i="22"/>
  <c r="J132" i="22"/>
  <c r="H132" i="22"/>
  <c r="T131" i="22"/>
  <c r="Q131" i="22"/>
  <c r="O131" i="22"/>
  <c r="L131" i="22"/>
  <c r="J131" i="22"/>
  <c r="H131" i="22"/>
  <c r="E131" i="22"/>
  <c r="AR131" i="22" s="1"/>
  <c r="AR130" i="22"/>
  <c r="T130" i="22"/>
  <c r="Q130" i="22"/>
  <c r="L130" i="22"/>
  <c r="J130" i="22"/>
  <c r="H130" i="22"/>
  <c r="T129" i="22"/>
  <c r="Q129" i="22"/>
  <c r="O129" i="22"/>
  <c r="L129" i="22"/>
  <c r="J129" i="22"/>
  <c r="H129" i="22"/>
  <c r="E129" i="22"/>
  <c r="AR129" i="22" s="1"/>
  <c r="T128" i="22"/>
  <c r="Q128" i="22"/>
  <c r="L128" i="22"/>
  <c r="J128" i="22"/>
  <c r="H128" i="22"/>
  <c r="E128" i="22"/>
  <c r="AR128" i="22" s="1"/>
  <c r="T127" i="22"/>
  <c r="Q127" i="22"/>
  <c r="L127" i="22"/>
  <c r="J127" i="22"/>
  <c r="H127" i="22"/>
  <c r="E127" i="22"/>
  <c r="AR127" i="22" s="1"/>
  <c r="AR126" i="22"/>
  <c r="T126" i="22"/>
  <c r="Q126" i="22"/>
  <c r="L126" i="22"/>
  <c r="J126" i="22"/>
  <c r="H126" i="22"/>
  <c r="T125" i="22"/>
  <c r="Q125" i="22"/>
  <c r="L125" i="22"/>
  <c r="J125" i="22"/>
  <c r="H125" i="22"/>
  <c r="E125" i="22"/>
  <c r="AR125" i="22" s="1"/>
  <c r="AR124" i="22"/>
  <c r="T124" i="22"/>
  <c r="Q124" i="22"/>
  <c r="O124" i="22"/>
  <c r="L124" i="22"/>
  <c r="J124" i="22"/>
  <c r="H124" i="22"/>
  <c r="F124" i="22"/>
  <c r="AR123" i="22"/>
  <c r="T123" i="22"/>
  <c r="Q123" i="22"/>
  <c r="L123" i="22"/>
  <c r="J123" i="22"/>
  <c r="H123" i="22"/>
  <c r="E123" i="22"/>
  <c r="AR122" i="22"/>
  <c r="T122" i="22"/>
  <c r="Q122" i="22"/>
  <c r="O122" i="22"/>
  <c r="L122" i="22"/>
  <c r="J122" i="22"/>
  <c r="H122" i="22"/>
  <c r="E122" i="22"/>
  <c r="AR121" i="22"/>
  <c r="T121" i="22"/>
  <c r="Q121" i="22"/>
  <c r="L121" i="22"/>
  <c r="J121" i="22"/>
  <c r="H121" i="22"/>
  <c r="E121" i="22"/>
  <c r="AR120" i="22"/>
  <c r="T120" i="22"/>
  <c r="Q120" i="22"/>
  <c r="L120" i="22"/>
  <c r="J120" i="22"/>
  <c r="H120" i="22"/>
  <c r="F120" i="22"/>
  <c r="T119" i="22"/>
  <c r="Q119" i="22"/>
  <c r="O119" i="22"/>
  <c r="L119" i="22"/>
  <c r="J119" i="22"/>
  <c r="H119" i="22"/>
  <c r="E119" i="22"/>
  <c r="F119" i="22" s="1"/>
  <c r="Q118" i="22"/>
  <c r="O118" i="22"/>
  <c r="L118" i="22"/>
  <c r="J118" i="22"/>
  <c r="H118" i="22"/>
  <c r="D118" i="22"/>
  <c r="E118" i="22" s="1"/>
  <c r="AR117" i="22"/>
  <c r="T117" i="22"/>
  <c r="Q117" i="22"/>
  <c r="O117" i="22"/>
  <c r="L117" i="22"/>
  <c r="J117" i="22"/>
  <c r="H117" i="22"/>
  <c r="F117" i="22"/>
  <c r="AR116" i="22"/>
  <c r="T116" i="22"/>
  <c r="Q116" i="22"/>
  <c r="O116" i="22"/>
  <c r="L116" i="22"/>
  <c r="J116" i="22"/>
  <c r="H116" i="22"/>
  <c r="F116" i="22"/>
  <c r="Q115" i="22"/>
  <c r="L115" i="22"/>
  <c r="J115" i="22"/>
  <c r="H115" i="22"/>
  <c r="D115" i="22"/>
  <c r="E115" i="22" s="1"/>
  <c r="T114" i="22"/>
  <c r="Q114" i="22"/>
  <c r="O114" i="22"/>
  <c r="L114" i="22"/>
  <c r="J114" i="22"/>
  <c r="H114" i="22"/>
  <c r="F114" i="22"/>
  <c r="E114" i="22"/>
  <c r="AR114" i="22" s="1"/>
  <c r="Q112" i="22"/>
  <c r="P112" i="22"/>
  <c r="N112" i="22"/>
  <c r="M112" i="22"/>
  <c r="O112" i="22" s="1"/>
  <c r="L112" i="22"/>
  <c r="K112" i="22"/>
  <c r="J112" i="22"/>
  <c r="I112" i="22"/>
  <c r="G112" i="22"/>
  <c r="H112" i="22" s="1"/>
  <c r="C112" i="22"/>
  <c r="Q111" i="22"/>
  <c r="O111" i="22"/>
  <c r="L111" i="22"/>
  <c r="J111" i="22"/>
  <c r="H111" i="22"/>
  <c r="D111" i="22"/>
  <c r="T111" i="22" s="1"/>
  <c r="AR110" i="22"/>
  <c r="T110" i="22"/>
  <c r="Q110" i="22"/>
  <c r="O110" i="22"/>
  <c r="L110" i="22"/>
  <c r="J110" i="22"/>
  <c r="H110" i="22"/>
  <c r="F110" i="22"/>
  <c r="Q109" i="22"/>
  <c r="L109" i="22"/>
  <c r="J109" i="22"/>
  <c r="H109" i="22"/>
  <c r="E109" i="22"/>
  <c r="AR109" i="22" s="1"/>
  <c r="D109" i="22"/>
  <c r="T109" i="22" s="1"/>
  <c r="AR108" i="22"/>
  <c r="T108" i="22"/>
  <c r="Q108" i="22"/>
  <c r="O108" i="22"/>
  <c r="L108" i="22"/>
  <c r="J108" i="22"/>
  <c r="H108" i="22"/>
  <c r="F108" i="22"/>
  <c r="T107" i="22"/>
  <c r="Q107" i="22"/>
  <c r="L107" i="22"/>
  <c r="J107" i="22"/>
  <c r="H107" i="22"/>
  <c r="E107" i="22"/>
  <c r="AR107" i="22" s="1"/>
  <c r="Q106" i="22"/>
  <c r="O106" i="22"/>
  <c r="L106" i="22"/>
  <c r="J106" i="22"/>
  <c r="H106" i="22"/>
  <c r="F106" i="22"/>
  <c r="E106" i="22"/>
  <c r="AR106" i="22" s="1"/>
  <c r="D106" i="22"/>
  <c r="T106" i="22" s="1"/>
  <c r="AR105" i="22"/>
  <c r="T105" i="22"/>
  <c r="Q105" i="22"/>
  <c r="O105" i="22"/>
  <c r="L105" i="22"/>
  <c r="J105" i="22"/>
  <c r="H105" i="22"/>
  <c r="F105" i="22"/>
  <c r="AR104" i="22"/>
  <c r="T104" i="22"/>
  <c r="Q104" i="22"/>
  <c r="L104" i="22"/>
  <c r="J104" i="22"/>
  <c r="H104" i="22"/>
  <c r="Q103" i="22"/>
  <c r="L103" i="22"/>
  <c r="J103" i="22"/>
  <c r="H103" i="22"/>
  <c r="D103" i="22"/>
  <c r="T103" i="22" s="1"/>
  <c r="T102" i="22"/>
  <c r="Q102" i="22"/>
  <c r="O102" i="22"/>
  <c r="L102" i="22"/>
  <c r="J102" i="22"/>
  <c r="H102" i="22"/>
  <c r="F102" i="22"/>
  <c r="E102" i="22"/>
  <c r="AR102" i="22" s="1"/>
  <c r="AR101" i="22"/>
  <c r="T101" i="22"/>
  <c r="Q101" i="22"/>
  <c r="O101" i="22"/>
  <c r="L101" i="22"/>
  <c r="J101" i="22"/>
  <c r="H101" i="22"/>
  <c r="F101" i="22"/>
  <c r="Q100" i="22"/>
  <c r="O100" i="22"/>
  <c r="L100" i="22"/>
  <c r="J100" i="22"/>
  <c r="H100" i="22"/>
  <c r="D100" i="22"/>
  <c r="E100" i="22" s="1"/>
  <c r="T99" i="22"/>
  <c r="Q99" i="22"/>
  <c r="O99" i="22"/>
  <c r="L99" i="22"/>
  <c r="J99" i="22"/>
  <c r="H99" i="22"/>
  <c r="E99" i="22"/>
  <c r="AR99" i="22" s="1"/>
  <c r="T98" i="22"/>
  <c r="Q98" i="22"/>
  <c r="O98" i="22"/>
  <c r="L98" i="22"/>
  <c r="J98" i="22"/>
  <c r="H98" i="22"/>
  <c r="E98" i="22"/>
  <c r="AR98" i="22" s="1"/>
  <c r="T97" i="22"/>
  <c r="Q97" i="22"/>
  <c r="O97" i="22"/>
  <c r="L97" i="22"/>
  <c r="J97" i="22"/>
  <c r="H97" i="22"/>
  <c r="E97" i="22"/>
  <c r="F97" i="22" s="1"/>
  <c r="T96" i="22"/>
  <c r="Q96" i="22"/>
  <c r="O96" i="22"/>
  <c r="L96" i="22"/>
  <c r="J96" i="22"/>
  <c r="H96" i="22"/>
  <c r="F96" i="22"/>
  <c r="E96" i="22"/>
  <c r="AR95" i="22"/>
  <c r="T95" i="22"/>
  <c r="Q95" i="22"/>
  <c r="O95" i="22"/>
  <c r="L95" i="22"/>
  <c r="J95" i="22"/>
  <c r="H95" i="22"/>
  <c r="F95" i="22"/>
  <c r="T93" i="22"/>
  <c r="P93" i="22"/>
  <c r="Q93" i="22" s="1"/>
  <c r="O93" i="22"/>
  <c r="N93" i="22"/>
  <c r="M93" i="22"/>
  <c r="L93" i="22"/>
  <c r="K93" i="22"/>
  <c r="J93" i="22"/>
  <c r="I93" i="22"/>
  <c r="H93" i="22"/>
  <c r="G93" i="22"/>
  <c r="E93" i="22"/>
  <c r="F93" i="22" s="1"/>
  <c r="D93" i="22"/>
  <c r="C93" i="22"/>
  <c r="AR92" i="22"/>
  <c r="T92" i="22"/>
  <c r="Q92" i="22"/>
  <c r="O92" i="22"/>
  <c r="L92" i="22"/>
  <c r="J92" i="22"/>
  <c r="H92" i="22"/>
  <c r="AR91" i="22"/>
  <c r="T91" i="22"/>
  <c r="Q91" i="22"/>
  <c r="O91" i="22"/>
  <c r="L91" i="22"/>
  <c r="J91" i="22"/>
  <c r="H91" i="22"/>
  <c r="F91" i="22"/>
  <c r="AR90" i="22"/>
  <c r="T90" i="22"/>
  <c r="Q90" i="22"/>
  <c r="O90" i="22"/>
  <c r="L90" i="22"/>
  <c r="J90" i="22"/>
  <c r="H90" i="22"/>
  <c r="F90" i="22"/>
  <c r="AR89" i="22"/>
  <c r="T89" i="22"/>
  <c r="Q89" i="22"/>
  <c r="O89" i="22"/>
  <c r="L89" i="22"/>
  <c r="J89" i="22"/>
  <c r="H89" i="22"/>
  <c r="F89" i="22"/>
  <c r="AR88" i="22"/>
  <c r="T88" i="22"/>
  <c r="Q88" i="22"/>
  <c r="O88" i="22"/>
  <c r="L88" i="22"/>
  <c r="J88" i="22"/>
  <c r="H88" i="22"/>
  <c r="AR87" i="22"/>
  <c r="T87" i="22"/>
  <c r="Q87" i="22"/>
  <c r="O87" i="22"/>
  <c r="L87" i="22"/>
  <c r="J87" i="22"/>
  <c r="H87" i="22"/>
  <c r="F87" i="22"/>
  <c r="AR86" i="22"/>
  <c r="T86" i="22"/>
  <c r="Q86" i="22"/>
  <c r="O86" i="22"/>
  <c r="L86" i="22"/>
  <c r="J86" i="22"/>
  <c r="H86" i="22"/>
  <c r="AR85" i="22"/>
  <c r="T85" i="22"/>
  <c r="Q85" i="22"/>
  <c r="O85" i="22"/>
  <c r="L85" i="22"/>
  <c r="J85" i="22"/>
  <c r="H85" i="22"/>
  <c r="F85" i="22"/>
  <c r="AR84" i="22"/>
  <c r="T84" i="22"/>
  <c r="Q84" i="22"/>
  <c r="O84" i="22"/>
  <c r="L84" i="22"/>
  <c r="J84" i="22"/>
  <c r="H84" i="22"/>
  <c r="AR83" i="22"/>
  <c r="T83" i="22"/>
  <c r="Q83" i="22"/>
  <c r="O83" i="22"/>
  <c r="L83" i="22"/>
  <c r="J83" i="22"/>
  <c r="H83" i="22"/>
  <c r="AR82" i="22"/>
  <c r="T82" i="22"/>
  <c r="Q82" i="22"/>
  <c r="O82" i="22"/>
  <c r="L82" i="22"/>
  <c r="J82" i="22"/>
  <c r="H82" i="22"/>
  <c r="F82" i="22"/>
  <c r="AR81" i="22"/>
  <c r="T81" i="22"/>
  <c r="Q81" i="22"/>
  <c r="O81" i="22"/>
  <c r="L81" i="22"/>
  <c r="J81" i="22"/>
  <c r="H81" i="22"/>
  <c r="T79" i="22"/>
  <c r="Q79" i="22"/>
  <c r="P79" i="22"/>
  <c r="N79" i="22"/>
  <c r="O79" i="22" s="1"/>
  <c r="M79" i="22"/>
  <c r="L79" i="22"/>
  <c r="K79" i="22"/>
  <c r="J79" i="22"/>
  <c r="I79" i="22"/>
  <c r="G79" i="22"/>
  <c r="H79" i="22" s="1"/>
  <c r="D79" i="22"/>
  <c r="C79" i="22"/>
  <c r="AR78" i="22"/>
  <c r="T78" i="22"/>
  <c r="Q78" i="22"/>
  <c r="L78" i="22"/>
  <c r="J78" i="22"/>
  <c r="H78" i="22"/>
  <c r="E78" i="22"/>
  <c r="D78" i="22"/>
  <c r="AR77" i="22"/>
  <c r="T77" i="22"/>
  <c r="Q77" i="22"/>
  <c r="L77" i="22"/>
  <c r="J77" i="22"/>
  <c r="H77" i="22"/>
  <c r="AR76" i="22"/>
  <c r="T76" i="22"/>
  <c r="Q76" i="22"/>
  <c r="O76" i="22"/>
  <c r="L76" i="22"/>
  <c r="J76" i="22"/>
  <c r="H76" i="22"/>
  <c r="E76" i="22"/>
  <c r="AR75" i="22"/>
  <c r="T75" i="22"/>
  <c r="Q75" i="22"/>
  <c r="L75" i="22"/>
  <c r="J75" i="22"/>
  <c r="H75" i="22"/>
  <c r="AR74" i="22"/>
  <c r="T74" i="22"/>
  <c r="Q74" i="22"/>
  <c r="L74" i="22"/>
  <c r="J74" i="22"/>
  <c r="H74" i="22"/>
  <c r="E74" i="22"/>
  <c r="Q73" i="22"/>
  <c r="O73" i="22"/>
  <c r="L73" i="22"/>
  <c r="J73" i="22"/>
  <c r="H73" i="22"/>
  <c r="D73" i="22"/>
  <c r="T73" i="22" s="1"/>
  <c r="T72" i="22"/>
  <c r="Q72" i="22"/>
  <c r="L72" i="22"/>
  <c r="J72" i="22"/>
  <c r="H72" i="22"/>
  <c r="E72" i="22"/>
  <c r="AR72" i="22" s="1"/>
  <c r="AR71" i="22"/>
  <c r="T71" i="22"/>
  <c r="Q71" i="22"/>
  <c r="L71" i="22"/>
  <c r="J71" i="22"/>
  <c r="H71" i="22"/>
  <c r="T70" i="22"/>
  <c r="Q70" i="22"/>
  <c r="L70" i="22"/>
  <c r="J70" i="22"/>
  <c r="H70" i="22"/>
  <c r="E70" i="22"/>
  <c r="AR70" i="22" s="1"/>
  <c r="Q69" i="22"/>
  <c r="O69" i="22"/>
  <c r="L69" i="22"/>
  <c r="J69" i="22"/>
  <c r="H69" i="22"/>
  <c r="E69" i="22"/>
  <c r="AR69" i="22" s="1"/>
  <c r="D69" i="22"/>
  <c r="T69" i="22" s="1"/>
  <c r="AR68" i="22"/>
  <c r="T68" i="22"/>
  <c r="Q68" i="22"/>
  <c r="L68" i="22"/>
  <c r="J68" i="22"/>
  <c r="H68" i="22"/>
  <c r="AR67" i="22"/>
  <c r="T67" i="22"/>
  <c r="Q67" i="22"/>
  <c r="L67" i="22"/>
  <c r="J67" i="22"/>
  <c r="H67" i="22"/>
  <c r="E67" i="22"/>
  <c r="T66" i="22"/>
  <c r="Q66" i="22"/>
  <c r="O66" i="22"/>
  <c r="L66" i="22"/>
  <c r="J66" i="22"/>
  <c r="H66" i="22"/>
  <c r="F66" i="22"/>
  <c r="E66" i="22"/>
  <c r="AR66" i="22" s="1"/>
  <c r="AR65" i="22"/>
  <c r="T65" i="22"/>
  <c r="Q65" i="22"/>
  <c r="O65" i="22"/>
  <c r="L65" i="22"/>
  <c r="J65" i="22"/>
  <c r="H65" i="22"/>
  <c r="F65" i="22"/>
  <c r="AR64" i="22"/>
  <c r="T64" i="22"/>
  <c r="Q64" i="22"/>
  <c r="L64" i="22"/>
  <c r="J64" i="22"/>
  <c r="H64" i="22"/>
  <c r="E64" i="22"/>
  <c r="T63" i="22"/>
  <c r="Q63" i="22"/>
  <c r="O63" i="22"/>
  <c r="L63" i="22"/>
  <c r="J63" i="22"/>
  <c r="H63" i="22"/>
  <c r="E63" i="22"/>
  <c r="AR63" i="22" s="1"/>
  <c r="D63" i="22"/>
  <c r="AR62" i="22"/>
  <c r="T62" i="22"/>
  <c r="Q62" i="22"/>
  <c r="O62" i="22"/>
  <c r="L62" i="22"/>
  <c r="J62" i="22"/>
  <c r="H62" i="22"/>
  <c r="E62" i="22"/>
  <c r="T61" i="22"/>
  <c r="Q61" i="22"/>
  <c r="O61" i="22"/>
  <c r="L61" i="22"/>
  <c r="J61" i="22"/>
  <c r="H61" i="22"/>
  <c r="E61" i="22"/>
  <c r="P59" i="22"/>
  <c r="Q59" i="22" s="1"/>
  <c r="N59" i="22"/>
  <c r="M59" i="22"/>
  <c r="T59" i="22" s="1"/>
  <c r="K59" i="22"/>
  <c r="L59" i="22" s="1"/>
  <c r="I59" i="22"/>
  <c r="G59" i="22"/>
  <c r="H59" i="22" s="1"/>
  <c r="E59" i="22"/>
  <c r="F59" i="22" s="1"/>
  <c r="D59" i="22"/>
  <c r="C59" i="22"/>
  <c r="J59" i="22" s="1"/>
  <c r="AR58" i="22"/>
  <c r="T58" i="22"/>
  <c r="Q58" i="22"/>
  <c r="O58" i="22"/>
  <c r="L58" i="22"/>
  <c r="J58" i="22"/>
  <c r="H58" i="22"/>
  <c r="F58" i="22"/>
  <c r="T57" i="22"/>
  <c r="Q57" i="22"/>
  <c r="O57" i="22"/>
  <c r="L57" i="22"/>
  <c r="J57" i="22"/>
  <c r="H57" i="22"/>
  <c r="F57" i="22"/>
  <c r="E57" i="22"/>
  <c r="AR57" i="22" s="1"/>
  <c r="T56" i="22"/>
  <c r="Q56" i="22"/>
  <c r="O56" i="22"/>
  <c r="L56" i="22"/>
  <c r="J56" i="22"/>
  <c r="H56" i="22"/>
  <c r="F56" i="22"/>
  <c r="E56" i="22"/>
  <c r="AR56" i="22" s="1"/>
  <c r="T55" i="22"/>
  <c r="Q55" i="22"/>
  <c r="O55" i="22"/>
  <c r="L55" i="22"/>
  <c r="J55" i="22"/>
  <c r="H55" i="22"/>
  <c r="F55" i="22"/>
  <c r="E55" i="22"/>
  <c r="AR55" i="22" s="1"/>
  <c r="T54" i="22"/>
  <c r="Q54" i="22"/>
  <c r="O54" i="22"/>
  <c r="L54" i="22"/>
  <c r="J54" i="22"/>
  <c r="H54" i="22"/>
  <c r="E54" i="22"/>
  <c r="F54" i="22" s="1"/>
  <c r="T53" i="22"/>
  <c r="Q53" i="22"/>
  <c r="O53" i="22"/>
  <c r="L53" i="22"/>
  <c r="J53" i="22"/>
  <c r="H53" i="22"/>
  <c r="F53" i="22"/>
  <c r="E53" i="22"/>
  <c r="AR53" i="22" s="1"/>
  <c r="Q51" i="22"/>
  <c r="P51" i="22"/>
  <c r="O51" i="22"/>
  <c r="N51" i="22"/>
  <c r="M51" i="22"/>
  <c r="K51" i="22"/>
  <c r="L51" i="22" s="1"/>
  <c r="I51" i="22"/>
  <c r="J51" i="22" s="1"/>
  <c r="G51" i="22"/>
  <c r="H51" i="22" s="1"/>
  <c r="D51" i="22"/>
  <c r="C51" i="22"/>
  <c r="T50" i="22"/>
  <c r="Q50" i="22"/>
  <c r="O50" i="22"/>
  <c r="L50" i="22"/>
  <c r="J50" i="22"/>
  <c r="H50" i="22"/>
  <c r="F50" i="22"/>
  <c r="E50" i="22"/>
  <c r="AR50" i="22" s="1"/>
  <c r="T49" i="22"/>
  <c r="Q49" i="22"/>
  <c r="O49" i="22"/>
  <c r="L49" i="22"/>
  <c r="J49" i="22"/>
  <c r="H49" i="22"/>
  <c r="E49" i="22"/>
  <c r="AR49" i="22" s="1"/>
  <c r="T48" i="22"/>
  <c r="Q48" i="22"/>
  <c r="O48" i="22"/>
  <c r="L48" i="22"/>
  <c r="J48" i="22"/>
  <c r="H48" i="22"/>
  <c r="F48" i="22"/>
  <c r="E48" i="22"/>
  <c r="AR48" i="22" s="1"/>
  <c r="AR47" i="22"/>
  <c r="T47" i="22"/>
  <c r="Q47" i="22"/>
  <c r="O47" i="22"/>
  <c r="L47" i="22"/>
  <c r="J47" i="22"/>
  <c r="H47" i="22"/>
  <c r="E47" i="22"/>
  <c r="F47" i="22" s="1"/>
  <c r="T46" i="22"/>
  <c r="Q46" i="22"/>
  <c r="O46" i="22"/>
  <c r="L46" i="22"/>
  <c r="J46" i="22"/>
  <c r="H46" i="22"/>
  <c r="F46" i="22"/>
  <c r="E46" i="22"/>
  <c r="AR46" i="22" s="1"/>
  <c r="T45" i="22"/>
  <c r="Q45" i="22"/>
  <c r="O45" i="22"/>
  <c r="L45" i="22"/>
  <c r="J45" i="22"/>
  <c r="H45" i="22"/>
  <c r="F45" i="22"/>
  <c r="E45" i="22"/>
  <c r="AR45" i="22" s="1"/>
  <c r="T44" i="22"/>
  <c r="Q44" i="22"/>
  <c r="O44" i="22"/>
  <c r="L44" i="22"/>
  <c r="J44" i="22"/>
  <c r="H44" i="22"/>
  <c r="E44" i="22"/>
  <c r="E51" i="22" s="1"/>
  <c r="F51" i="22" s="1"/>
  <c r="P42" i="22"/>
  <c r="Q42" i="22" s="1"/>
  <c r="N42" i="22"/>
  <c r="O42" i="22" s="1"/>
  <c r="M42" i="22"/>
  <c r="K42" i="22"/>
  <c r="L42" i="22" s="1"/>
  <c r="J42" i="22"/>
  <c r="I42" i="22"/>
  <c r="H42" i="22"/>
  <c r="G42" i="22"/>
  <c r="C42" i="22"/>
  <c r="AR41" i="22"/>
  <c r="T41" i="22"/>
  <c r="Q41" i="22"/>
  <c r="O41" i="22"/>
  <c r="L41" i="22"/>
  <c r="J41" i="22"/>
  <c r="H41" i="22"/>
  <c r="F41" i="22"/>
  <c r="T40" i="22"/>
  <c r="Q40" i="22"/>
  <c r="O40" i="22"/>
  <c r="L40" i="22"/>
  <c r="J40" i="22"/>
  <c r="H40" i="22"/>
  <c r="E40" i="22"/>
  <c r="AR40" i="22" s="1"/>
  <c r="T39" i="22"/>
  <c r="Q39" i="22"/>
  <c r="O39" i="22"/>
  <c r="L39" i="22"/>
  <c r="J39" i="22"/>
  <c r="H39" i="22"/>
  <c r="E39" i="22"/>
  <c r="AR39" i="22" s="1"/>
  <c r="T38" i="22"/>
  <c r="Q38" i="22"/>
  <c r="O38" i="22"/>
  <c r="L38" i="22"/>
  <c r="J38" i="22"/>
  <c r="H38" i="22"/>
  <c r="F38" i="22"/>
  <c r="E38" i="22"/>
  <c r="AR38" i="22" s="1"/>
  <c r="T37" i="22"/>
  <c r="Q37" i="22"/>
  <c r="O37" i="22"/>
  <c r="L37" i="22"/>
  <c r="J37" i="22"/>
  <c r="H37" i="22"/>
  <c r="E37" i="22"/>
  <c r="AR37" i="22" s="1"/>
  <c r="T36" i="22"/>
  <c r="Q36" i="22"/>
  <c r="O36" i="22"/>
  <c r="L36" i="22"/>
  <c r="J36" i="22"/>
  <c r="H36" i="22"/>
  <c r="F36" i="22"/>
  <c r="E36" i="22"/>
  <c r="AR36" i="22" s="1"/>
  <c r="Q35" i="22"/>
  <c r="O35" i="22"/>
  <c r="L35" i="22"/>
  <c r="J35" i="22"/>
  <c r="H35" i="22"/>
  <c r="E35" i="22"/>
  <c r="E42" i="22" s="1"/>
  <c r="D35" i="22"/>
  <c r="T35" i="22" s="1"/>
  <c r="AR34" i="22"/>
  <c r="T34" i="22"/>
  <c r="Q34" i="22"/>
  <c r="O34" i="22"/>
  <c r="L34" i="22"/>
  <c r="J34" i="22"/>
  <c r="H34" i="22"/>
  <c r="F34" i="22"/>
  <c r="T33" i="22"/>
  <c r="Q33" i="22"/>
  <c r="O33" i="22"/>
  <c r="L33" i="22"/>
  <c r="J33" i="22"/>
  <c r="H33" i="22"/>
  <c r="F33" i="22"/>
  <c r="E33" i="22"/>
  <c r="AR33" i="22" s="1"/>
  <c r="Q31" i="22"/>
  <c r="P31" i="22"/>
  <c r="P136" i="22" s="1"/>
  <c r="N31" i="22"/>
  <c r="N136" i="22" s="1"/>
  <c r="O136" i="22" s="1"/>
  <c r="M31" i="22"/>
  <c r="M136" i="22" s="1"/>
  <c r="L31" i="22"/>
  <c r="K31" i="22"/>
  <c r="K136" i="22" s="1"/>
  <c r="I31" i="22"/>
  <c r="I136" i="22" s="1"/>
  <c r="G31" i="22"/>
  <c r="G136" i="22" s="1"/>
  <c r="C31" i="22"/>
  <c r="C136" i="22" s="1"/>
  <c r="T30" i="22"/>
  <c r="Q30" i="22"/>
  <c r="L30" i="22"/>
  <c r="J30" i="22"/>
  <c r="H30" i="22"/>
  <c r="F30" i="22"/>
  <c r="E30" i="22"/>
  <c r="AR30" i="22" s="1"/>
  <c r="D30" i="22"/>
  <c r="AR29" i="22"/>
  <c r="T29" i="22"/>
  <c r="Q29" i="22"/>
  <c r="L29" i="22"/>
  <c r="J29" i="22"/>
  <c r="H29" i="22"/>
  <c r="F29" i="22"/>
  <c r="AR28" i="22"/>
  <c r="T28" i="22"/>
  <c r="Q28" i="22"/>
  <c r="L28" i="22"/>
  <c r="J28" i="22"/>
  <c r="H28" i="22"/>
  <c r="F28" i="22"/>
  <c r="T27" i="22"/>
  <c r="Q27" i="22"/>
  <c r="L27" i="22"/>
  <c r="J27" i="22"/>
  <c r="H27" i="22"/>
  <c r="F27" i="22"/>
  <c r="AR26" i="22"/>
  <c r="T26" i="22"/>
  <c r="Q26" i="22"/>
  <c r="O26" i="22"/>
  <c r="L26" i="22"/>
  <c r="J26" i="22"/>
  <c r="H26" i="22"/>
  <c r="F26" i="22"/>
  <c r="T25" i="22"/>
  <c r="Q25" i="22"/>
  <c r="O25" i="22"/>
  <c r="L25" i="22"/>
  <c r="J25" i="22"/>
  <c r="H25" i="22"/>
  <c r="E25" i="22"/>
  <c r="AR25" i="22" s="1"/>
  <c r="Q24" i="22"/>
  <c r="O24" i="22"/>
  <c r="L24" i="22"/>
  <c r="J24" i="22"/>
  <c r="H24" i="22"/>
  <c r="F24" i="22"/>
  <c r="E24" i="22"/>
  <c r="AR24" i="22" s="1"/>
  <c r="D24" i="22"/>
  <c r="T24" i="22" s="1"/>
  <c r="T23" i="22"/>
  <c r="Q23" i="22"/>
  <c r="O23" i="22"/>
  <c r="L23" i="22"/>
  <c r="J23" i="22"/>
  <c r="H23" i="22"/>
  <c r="F23" i="22"/>
  <c r="E23" i="22"/>
  <c r="AR23" i="22" s="1"/>
  <c r="AR22" i="22"/>
  <c r="T22" i="22"/>
  <c r="Q22" i="22"/>
  <c r="L22" i="22"/>
  <c r="J22" i="22"/>
  <c r="H22" i="22"/>
  <c r="F22" i="22"/>
  <c r="E22" i="22"/>
  <c r="AR21" i="22"/>
  <c r="T21" i="22"/>
  <c r="Q21" i="22"/>
  <c r="L21" i="22"/>
  <c r="J21" i="22"/>
  <c r="H21" i="22"/>
  <c r="F21" i="22"/>
  <c r="E21" i="22"/>
  <c r="T20" i="22"/>
  <c r="Q20" i="22"/>
  <c r="O20" i="22"/>
  <c r="L20" i="22"/>
  <c r="J20" i="22"/>
  <c r="H20" i="22"/>
  <c r="E20" i="22"/>
  <c r="AR20" i="22" s="1"/>
  <c r="T19" i="22"/>
  <c r="Q19" i="22"/>
  <c r="O19" i="22"/>
  <c r="L19" i="22"/>
  <c r="J19" i="22"/>
  <c r="H19" i="22"/>
  <c r="F19" i="22"/>
  <c r="E19" i="22"/>
  <c r="AR19" i="22" s="1"/>
  <c r="AR18" i="22"/>
  <c r="T18" i="22"/>
  <c r="Q18" i="22"/>
  <c r="L18" i="22"/>
  <c r="J18" i="22"/>
  <c r="H18" i="22"/>
  <c r="F18" i="22"/>
  <c r="E18" i="22"/>
  <c r="T17" i="22"/>
  <c r="Q17" i="22"/>
  <c r="L17" i="22"/>
  <c r="J17" i="22"/>
  <c r="H17" i="22"/>
  <c r="F17" i="22"/>
  <c r="T16" i="22"/>
  <c r="Q16" i="22"/>
  <c r="O16" i="22"/>
  <c r="L16" i="22"/>
  <c r="J16" i="22"/>
  <c r="H16" i="22"/>
  <c r="E16" i="22"/>
  <c r="AR16" i="22" s="1"/>
  <c r="T15" i="22"/>
  <c r="Q15" i="22"/>
  <c r="L15" i="22"/>
  <c r="J15" i="22"/>
  <c r="H15" i="22"/>
  <c r="F15" i="22"/>
  <c r="Q14" i="22"/>
  <c r="O14" i="22"/>
  <c r="L14" i="22"/>
  <c r="J14" i="22"/>
  <c r="H14" i="22"/>
  <c r="D14" i="22"/>
  <c r="D31" i="22" s="1"/>
  <c r="T13" i="22"/>
  <c r="Q13" i="22"/>
  <c r="L13" i="22"/>
  <c r="J13" i="22"/>
  <c r="H13" i="22"/>
  <c r="F13" i="22"/>
  <c r="T12" i="22"/>
  <c r="Q12" i="22"/>
  <c r="O12" i="22"/>
  <c r="L12" i="22"/>
  <c r="J12" i="22"/>
  <c r="H12" i="22"/>
  <c r="E12" i="22"/>
  <c r="F12" i="22" s="1"/>
  <c r="AR11" i="22"/>
  <c r="T11" i="22"/>
  <c r="Q11" i="22"/>
  <c r="O11" i="22"/>
  <c r="L11" i="22"/>
  <c r="J11" i="22"/>
  <c r="H11" i="22"/>
  <c r="F11" i="22"/>
  <c r="AR10" i="22"/>
  <c r="T10" i="22"/>
  <c r="Q10" i="22"/>
  <c r="O10" i="22"/>
  <c r="L10" i="22"/>
  <c r="J10" i="22"/>
  <c r="H10" i="22"/>
  <c r="F10" i="22"/>
  <c r="T9" i="22"/>
  <c r="Q9" i="22"/>
  <c r="O9" i="22"/>
  <c r="L9" i="22"/>
  <c r="J9" i="22"/>
  <c r="H9" i="22"/>
  <c r="E9" i="22"/>
  <c r="F9" i="22" s="1"/>
  <c r="T8" i="22"/>
  <c r="Q8" i="22"/>
  <c r="O8" i="22"/>
  <c r="L8" i="22"/>
  <c r="J8" i="22"/>
  <c r="H8" i="22"/>
  <c r="E8" i="22"/>
  <c r="AR8" i="22" s="1"/>
  <c r="T7" i="22"/>
  <c r="Q7" i="22"/>
  <c r="O7" i="22"/>
  <c r="L7" i="22"/>
  <c r="J7" i="22"/>
  <c r="H7" i="22"/>
  <c r="F7" i="22"/>
  <c r="E7" i="22"/>
  <c r="AR7" i="22" s="1"/>
  <c r="F118" i="22" l="1"/>
  <c r="AR118" i="22"/>
  <c r="Q136" i="22"/>
  <c r="H136" i="22"/>
  <c r="F115" i="22"/>
  <c r="E135" i="22"/>
  <c r="AR115" i="22"/>
  <c r="E79" i="22"/>
  <c r="F79" i="22" s="1"/>
  <c r="F42" i="22"/>
  <c r="L136" i="22"/>
  <c r="J136" i="22"/>
  <c r="F100" i="22"/>
  <c r="AR100" i="22"/>
  <c r="T31" i="22"/>
  <c r="AR35" i="22"/>
  <c r="AR61" i="22"/>
  <c r="F25" i="22"/>
  <c r="F35" i="22"/>
  <c r="F61" i="22"/>
  <c r="E103" i="22"/>
  <c r="AR103" i="22" s="1"/>
  <c r="F109" i="22"/>
  <c r="E111" i="22"/>
  <c r="AR111" i="22" s="1"/>
  <c r="T115" i="22"/>
  <c r="D135" i="22"/>
  <c r="T135" i="22" s="1"/>
  <c r="O31" i="22"/>
  <c r="D112" i="22"/>
  <c r="T112" i="22" s="1"/>
  <c r="H31" i="22"/>
  <c r="F37" i="22"/>
  <c r="F49" i="22"/>
  <c r="AR96" i="22"/>
  <c r="T118" i="22"/>
  <c r="AR97" i="22"/>
  <c r="AR54" i="22"/>
  <c r="F8" i="22"/>
  <c r="AR12" i="22"/>
  <c r="E14" i="22"/>
  <c r="F16" i="22"/>
  <c r="F20" i="22"/>
  <c r="J31" i="22"/>
  <c r="F40" i="22"/>
  <c r="AR44" i="22"/>
  <c r="E73" i="22"/>
  <c r="T100" i="22"/>
  <c r="AR119" i="22"/>
  <c r="H135" i="22"/>
  <c r="O59" i="22"/>
  <c r="D42" i="22"/>
  <c r="T42" i="22" s="1"/>
  <c r="F44" i="22"/>
  <c r="T14" i="22"/>
  <c r="D136" i="22" l="1"/>
  <c r="F14" i="22"/>
  <c r="AR14" i="22"/>
  <c r="E31" i="22"/>
  <c r="F73" i="22"/>
  <c r="AR73" i="22"/>
  <c r="E112" i="22"/>
  <c r="F112" i="22" s="1"/>
  <c r="F135" i="22"/>
  <c r="AR135" i="22"/>
  <c r="E136" i="22" l="1"/>
  <c r="F136" i="22" s="1"/>
  <c r="F31" i="22"/>
  <c r="K131" i="21" l="1"/>
  <c r="L77" i="21"/>
  <c r="Q130" i="21" l="1"/>
  <c r="P130" i="21"/>
  <c r="N130" i="21"/>
  <c r="O130" i="21" s="1"/>
  <c r="M130" i="21"/>
  <c r="L130" i="21"/>
  <c r="K130" i="21"/>
  <c r="I130" i="21"/>
  <c r="J130" i="21" s="1"/>
  <c r="H130" i="21"/>
  <c r="G130" i="21"/>
  <c r="C130" i="21"/>
  <c r="T129" i="21"/>
  <c r="Q129" i="21"/>
  <c r="O129" i="21"/>
  <c r="L129" i="21"/>
  <c r="J129" i="21"/>
  <c r="H129" i="21"/>
  <c r="E129" i="21"/>
  <c r="AR129" i="21" s="1"/>
  <c r="AR128" i="21"/>
  <c r="T128" i="21"/>
  <c r="Q128" i="21"/>
  <c r="L128" i="21"/>
  <c r="J128" i="21"/>
  <c r="H128" i="21"/>
  <c r="AR127" i="21"/>
  <c r="T127" i="21"/>
  <c r="Q127" i="21"/>
  <c r="O127" i="21"/>
  <c r="L127" i="21"/>
  <c r="J127" i="21"/>
  <c r="H127" i="21"/>
  <c r="E127" i="21"/>
  <c r="AR126" i="21"/>
  <c r="T126" i="21"/>
  <c r="Q126" i="21"/>
  <c r="L126" i="21"/>
  <c r="J126" i="21"/>
  <c r="H126" i="21"/>
  <c r="AR125" i="21"/>
  <c r="T125" i="21"/>
  <c r="Q125" i="21"/>
  <c r="O125" i="21"/>
  <c r="L125" i="21"/>
  <c r="J125" i="21"/>
  <c r="H125" i="21"/>
  <c r="E125" i="21"/>
  <c r="T124" i="21"/>
  <c r="Q124" i="21"/>
  <c r="L124" i="21"/>
  <c r="J124" i="21"/>
  <c r="H124" i="21"/>
  <c r="E124" i="21"/>
  <c r="AR124" i="21" s="1"/>
  <c r="T123" i="21"/>
  <c r="Q123" i="21"/>
  <c r="L123" i="21"/>
  <c r="J123" i="21"/>
  <c r="H123" i="21"/>
  <c r="E123" i="21"/>
  <c r="AR123" i="21" s="1"/>
  <c r="AR122" i="21"/>
  <c r="T122" i="21"/>
  <c r="Q122" i="21"/>
  <c r="L122" i="21"/>
  <c r="J122" i="21"/>
  <c r="H122" i="21"/>
  <c r="T121" i="21"/>
  <c r="Q121" i="21"/>
  <c r="L121" i="21"/>
  <c r="J121" i="21"/>
  <c r="H121" i="21"/>
  <c r="E121" i="21"/>
  <c r="AR121" i="21" s="1"/>
  <c r="AR120" i="21"/>
  <c r="T120" i="21"/>
  <c r="Q120" i="21"/>
  <c r="O120" i="21"/>
  <c r="L120" i="21"/>
  <c r="J120" i="21"/>
  <c r="H120" i="21"/>
  <c r="F120" i="21"/>
  <c r="AR119" i="21"/>
  <c r="T119" i="21"/>
  <c r="Q119" i="21"/>
  <c r="L119" i="21"/>
  <c r="J119" i="21"/>
  <c r="H119" i="21"/>
  <c r="E119" i="21"/>
  <c r="AR118" i="21"/>
  <c r="T118" i="21"/>
  <c r="Q118" i="21"/>
  <c r="O118" i="21"/>
  <c r="L118" i="21"/>
  <c r="J118" i="21"/>
  <c r="H118" i="21"/>
  <c r="E118" i="21"/>
  <c r="Q117" i="21"/>
  <c r="L117" i="21"/>
  <c r="J117" i="21"/>
  <c r="H117" i="21"/>
  <c r="D117" i="21"/>
  <c r="E117" i="21" s="1"/>
  <c r="Q116" i="21"/>
  <c r="L116" i="21"/>
  <c r="J116" i="21"/>
  <c r="H116" i="21"/>
  <c r="E116" i="21"/>
  <c r="F116" i="21" s="1"/>
  <c r="D116" i="21"/>
  <c r="T116" i="21" s="1"/>
  <c r="T115" i="21"/>
  <c r="Q115" i="21"/>
  <c r="O115" i="21"/>
  <c r="L115" i="21"/>
  <c r="J115" i="21"/>
  <c r="H115" i="21"/>
  <c r="F115" i="21"/>
  <c r="E115" i="21"/>
  <c r="AR115" i="21" s="1"/>
  <c r="Q114" i="21"/>
  <c r="O114" i="21"/>
  <c r="L114" i="21"/>
  <c r="J114" i="21"/>
  <c r="H114" i="21"/>
  <c r="D114" i="21"/>
  <c r="T114" i="21" s="1"/>
  <c r="AR113" i="21"/>
  <c r="T113" i="21"/>
  <c r="Q113" i="21"/>
  <c r="O113" i="21"/>
  <c r="L113" i="21"/>
  <c r="J113" i="21"/>
  <c r="H113" i="21"/>
  <c r="F113" i="21"/>
  <c r="AR112" i="21"/>
  <c r="T112" i="21"/>
  <c r="Q112" i="21"/>
  <c r="O112" i="21"/>
  <c r="L112" i="21"/>
  <c r="J112" i="21"/>
  <c r="H112" i="21"/>
  <c r="F112" i="21"/>
  <c r="T111" i="21"/>
  <c r="Q111" i="21"/>
  <c r="L111" i="21"/>
  <c r="J111" i="21"/>
  <c r="H111" i="21"/>
  <c r="E111" i="21"/>
  <c r="AR111" i="21" s="1"/>
  <c r="D111" i="21"/>
  <c r="T110" i="21"/>
  <c r="Q110" i="21"/>
  <c r="O110" i="21"/>
  <c r="L110" i="21"/>
  <c r="J110" i="21"/>
  <c r="H110" i="21"/>
  <c r="E110" i="21"/>
  <c r="F110" i="21" s="1"/>
  <c r="Q108" i="21"/>
  <c r="P108" i="21"/>
  <c r="N108" i="21"/>
  <c r="O108" i="21" s="1"/>
  <c r="M108" i="21"/>
  <c r="K108" i="21"/>
  <c r="L108" i="21" s="1"/>
  <c r="I108" i="21"/>
  <c r="J108" i="21" s="1"/>
  <c r="G108" i="21"/>
  <c r="C108" i="21"/>
  <c r="H108" i="21" s="1"/>
  <c r="T107" i="21"/>
  <c r="Q107" i="21"/>
  <c r="O107" i="21"/>
  <c r="L107" i="21"/>
  <c r="J107" i="21"/>
  <c r="H107" i="21"/>
  <c r="E107" i="21"/>
  <c r="AR107" i="21" s="1"/>
  <c r="D107" i="21"/>
  <c r="AR106" i="21"/>
  <c r="T106" i="21"/>
  <c r="Q106" i="21"/>
  <c r="O106" i="21"/>
  <c r="L106" i="21"/>
  <c r="J106" i="21"/>
  <c r="H106" i="21"/>
  <c r="F106" i="21"/>
  <c r="Q105" i="21"/>
  <c r="L105" i="21"/>
  <c r="J105" i="21"/>
  <c r="H105" i="21"/>
  <c r="D105" i="21"/>
  <c r="E105" i="21" s="1"/>
  <c r="AR104" i="21"/>
  <c r="T104" i="21"/>
  <c r="Q104" i="21"/>
  <c r="O104" i="21"/>
  <c r="L104" i="21"/>
  <c r="J104" i="21"/>
  <c r="H104" i="21"/>
  <c r="F104" i="21"/>
  <c r="T103" i="21"/>
  <c r="Q103" i="21"/>
  <c r="L103" i="21"/>
  <c r="J103" i="21"/>
  <c r="H103" i="21"/>
  <c r="E103" i="21"/>
  <c r="AR103" i="21" s="1"/>
  <c r="Q102" i="21"/>
  <c r="O102" i="21"/>
  <c r="L102" i="21"/>
  <c r="J102" i="21"/>
  <c r="H102" i="21"/>
  <c r="E102" i="21"/>
  <c r="F102" i="21" s="1"/>
  <c r="D102" i="21"/>
  <c r="T102" i="21" s="1"/>
  <c r="AR101" i="21"/>
  <c r="T101" i="21"/>
  <c r="Q101" i="21"/>
  <c r="O101" i="21"/>
  <c r="L101" i="21"/>
  <c r="J101" i="21"/>
  <c r="H101" i="21"/>
  <c r="F101" i="21"/>
  <c r="AR100" i="21"/>
  <c r="T100" i="21"/>
  <c r="Q100" i="21"/>
  <c r="L100" i="21"/>
  <c r="J100" i="21"/>
  <c r="H100" i="21"/>
  <c r="AR99" i="21"/>
  <c r="Q99" i="21"/>
  <c r="L99" i="21"/>
  <c r="J99" i="21"/>
  <c r="H99" i="21"/>
  <c r="E99" i="21"/>
  <c r="D99" i="21"/>
  <c r="D108" i="21" s="1"/>
  <c r="T108" i="21" s="1"/>
  <c r="T98" i="21"/>
  <c r="Q98" i="21"/>
  <c r="O98" i="21"/>
  <c r="L98" i="21"/>
  <c r="J98" i="21"/>
  <c r="H98" i="21"/>
  <c r="E98" i="21"/>
  <c r="AR98" i="21" s="1"/>
  <c r="AR97" i="21"/>
  <c r="T97" i="21"/>
  <c r="Q97" i="21"/>
  <c r="O97" i="21"/>
  <c r="L97" i="21"/>
  <c r="J97" i="21"/>
  <c r="H97" i="21"/>
  <c r="F97" i="21"/>
  <c r="Q96" i="21"/>
  <c r="O96" i="21"/>
  <c r="L96" i="21"/>
  <c r="J96" i="21"/>
  <c r="H96" i="21"/>
  <c r="F96" i="21"/>
  <c r="E96" i="21"/>
  <c r="AR96" i="21" s="1"/>
  <c r="D96" i="21"/>
  <c r="T96" i="21" s="1"/>
  <c r="AR95" i="21"/>
  <c r="T95" i="21"/>
  <c r="Q95" i="21"/>
  <c r="O95" i="21"/>
  <c r="L95" i="21"/>
  <c r="J95" i="21"/>
  <c r="H95" i="21"/>
  <c r="E95" i="21"/>
  <c r="AR94" i="21"/>
  <c r="T94" i="21"/>
  <c r="Q94" i="21"/>
  <c r="O94" i="21"/>
  <c r="L94" i="21"/>
  <c r="J94" i="21"/>
  <c r="H94" i="21"/>
  <c r="E94" i="21"/>
  <c r="T93" i="21"/>
  <c r="Q93" i="21"/>
  <c r="O93" i="21"/>
  <c r="L93" i="21"/>
  <c r="J93" i="21"/>
  <c r="H93" i="21"/>
  <c r="E93" i="21"/>
  <c r="F93" i="21" s="1"/>
  <c r="T92" i="21"/>
  <c r="Q92" i="21"/>
  <c r="O92" i="21"/>
  <c r="L92" i="21"/>
  <c r="J92" i="21"/>
  <c r="H92" i="21"/>
  <c r="E92" i="21"/>
  <c r="AR92" i="21" s="1"/>
  <c r="AR91" i="21"/>
  <c r="T91" i="21"/>
  <c r="Q91" i="21"/>
  <c r="O91" i="21"/>
  <c r="L91" i="21"/>
  <c r="J91" i="21"/>
  <c r="H91" i="21"/>
  <c r="F91" i="21"/>
  <c r="P89" i="21"/>
  <c r="O89" i="21"/>
  <c r="N89" i="21"/>
  <c r="M89" i="21"/>
  <c r="K89" i="21"/>
  <c r="L89" i="21" s="1"/>
  <c r="I89" i="21"/>
  <c r="J89" i="21" s="1"/>
  <c r="G89" i="21"/>
  <c r="H89" i="21" s="1"/>
  <c r="E89" i="21"/>
  <c r="D89" i="21"/>
  <c r="T89" i="21" s="1"/>
  <c r="C89" i="21"/>
  <c r="Q89" i="21" s="1"/>
  <c r="AR88" i="21"/>
  <c r="T88" i="21"/>
  <c r="Q88" i="21"/>
  <c r="O88" i="21"/>
  <c r="L88" i="21"/>
  <c r="J88" i="21"/>
  <c r="H88" i="21"/>
  <c r="AR87" i="21"/>
  <c r="T87" i="21"/>
  <c r="Q87" i="21"/>
  <c r="O87" i="21"/>
  <c r="L87" i="21"/>
  <c r="J87" i="21"/>
  <c r="H87" i="21"/>
  <c r="F87" i="21"/>
  <c r="AR86" i="21"/>
  <c r="T86" i="21"/>
  <c r="Q86" i="21"/>
  <c r="O86" i="21"/>
  <c r="L86" i="21"/>
  <c r="J86" i="21"/>
  <c r="H86" i="21"/>
  <c r="F86" i="21"/>
  <c r="AR85" i="21"/>
  <c r="T85" i="21"/>
  <c r="Q85" i="21"/>
  <c r="O85" i="21"/>
  <c r="L85" i="21"/>
  <c r="J85" i="21"/>
  <c r="H85" i="21"/>
  <c r="F85" i="21"/>
  <c r="AR84" i="21"/>
  <c r="T84" i="21"/>
  <c r="Q84" i="21"/>
  <c r="O84" i="21"/>
  <c r="L84" i="21"/>
  <c r="J84" i="21"/>
  <c r="H84" i="21"/>
  <c r="AR83" i="21"/>
  <c r="T83" i="21"/>
  <c r="Q83" i="21"/>
  <c r="O83" i="21"/>
  <c r="L83" i="21"/>
  <c r="J83" i="21"/>
  <c r="H83" i="21"/>
  <c r="F83" i="21"/>
  <c r="AR82" i="21"/>
  <c r="T82" i="21"/>
  <c r="Q82" i="21"/>
  <c r="O82" i="21"/>
  <c r="L82" i="21"/>
  <c r="J82" i="21"/>
  <c r="H82" i="21"/>
  <c r="AR81" i="21"/>
  <c r="T81" i="21"/>
  <c r="Q81" i="21"/>
  <c r="O81" i="21"/>
  <c r="L81" i="21"/>
  <c r="J81" i="21"/>
  <c r="H81" i="21"/>
  <c r="F81" i="21"/>
  <c r="AR80" i="21"/>
  <c r="T80" i="21"/>
  <c r="Q80" i="21"/>
  <c r="O80" i="21"/>
  <c r="L80" i="21"/>
  <c r="J80" i="21"/>
  <c r="H80" i="21"/>
  <c r="AR79" i="21"/>
  <c r="T79" i="21"/>
  <c r="Q79" i="21"/>
  <c r="O79" i="21"/>
  <c r="L79" i="21"/>
  <c r="J79" i="21"/>
  <c r="H79" i="21"/>
  <c r="AR78" i="21"/>
  <c r="T78" i="21"/>
  <c r="Q78" i="21"/>
  <c r="O78" i="21"/>
  <c r="L78" i="21"/>
  <c r="J78" i="21"/>
  <c r="H78" i="21"/>
  <c r="F78" i="21"/>
  <c r="AR77" i="21"/>
  <c r="T77" i="21"/>
  <c r="Q77" i="21"/>
  <c r="O77" i="21"/>
  <c r="J77" i="21"/>
  <c r="H77" i="21"/>
  <c r="Q75" i="21"/>
  <c r="P75" i="21"/>
  <c r="N75" i="21"/>
  <c r="O75" i="21" s="1"/>
  <c r="M75" i="21"/>
  <c r="K75" i="21"/>
  <c r="L75" i="21" s="1"/>
  <c r="I75" i="21"/>
  <c r="J75" i="21" s="1"/>
  <c r="G75" i="21"/>
  <c r="C75" i="21"/>
  <c r="H75" i="21" s="1"/>
  <c r="T74" i="21"/>
  <c r="Q74" i="21"/>
  <c r="L74" i="21"/>
  <c r="J74" i="21"/>
  <c r="H74" i="21"/>
  <c r="D74" i="21"/>
  <c r="E74" i="21" s="1"/>
  <c r="AR74" i="21" s="1"/>
  <c r="AR73" i="21"/>
  <c r="T73" i="21"/>
  <c r="Q73" i="21"/>
  <c r="L73" i="21"/>
  <c r="J73" i="21"/>
  <c r="H73" i="21"/>
  <c r="T72" i="21"/>
  <c r="Q72" i="21"/>
  <c r="O72" i="21"/>
  <c r="L72" i="21"/>
  <c r="J72" i="21"/>
  <c r="H72" i="21"/>
  <c r="E72" i="21"/>
  <c r="AR72" i="21" s="1"/>
  <c r="AR71" i="21"/>
  <c r="T71" i="21"/>
  <c r="Q71" i="21"/>
  <c r="L71" i="21"/>
  <c r="J71" i="21"/>
  <c r="H71" i="21"/>
  <c r="AR70" i="21"/>
  <c r="T70" i="21"/>
  <c r="Q70" i="21"/>
  <c r="L70" i="21"/>
  <c r="J70" i="21"/>
  <c r="H70" i="21"/>
  <c r="E70" i="21"/>
  <c r="Q69" i="21"/>
  <c r="O69" i="21"/>
  <c r="L69" i="21"/>
  <c r="J69" i="21"/>
  <c r="H69" i="21"/>
  <c r="D69" i="21"/>
  <c r="E69" i="21" s="1"/>
  <c r="AR68" i="21"/>
  <c r="T68" i="21"/>
  <c r="Q68" i="21"/>
  <c r="L68" i="21"/>
  <c r="J68" i="21"/>
  <c r="H68" i="21"/>
  <c r="E68" i="21"/>
  <c r="AR67" i="21"/>
  <c r="T67" i="21"/>
  <c r="Q67" i="21"/>
  <c r="L67" i="21"/>
  <c r="J67" i="21"/>
  <c r="H67" i="21"/>
  <c r="T66" i="21"/>
  <c r="Q66" i="21"/>
  <c r="L66" i="21"/>
  <c r="J66" i="21"/>
  <c r="H66" i="21"/>
  <c r="E66" i="21"/>
  <c r="AR66" i="21" s="1"/>
  <c r="Q65" i="21"/>
  <c r="O65" i="21"/>
  <c r="L65" i="21"/>
  <c r="J65" i="21"/>
  <c r="H65" i="21"/>
  <c r="D65" i="21"/>
  <c r="E65" i="21" s="1"/>
  <c r="AR65" i="21" s="1"/>
  <c r="AR64" i="21"/>
  <c r="T64" i="21"/>
  <c r="Q64" i="21"/>
  <c r="L64" i="21"/>
  <c r="J64" i="21"/>
  <c r="H64" i="21"/>
  <c r="AR63" i="21"/>
  <c r="T63" i="21"/>
  <c r="Q63" i="21"/>
  <c r="L63" i="21"/>
  <c r="J63" i="21"/>
  <c r="H63" i="21"/>
  <c r="E63" i="21"/>
  <c r="T62" i="21"/>
  <c r="Q62" i="21"/>
  <c r="O62" i="21"/>
  <c r="L62" i="21"/>
  <c r="J62" i="21"/>
  <c r="H62" i="21"/>
  <c r="E62" i="21"/>
  <c r="F62" i="21" s="1"/>
  <c r="AR61" i="21"/>
  <c r="T61" i="21"/>
  <c r="Q61" i="21"/>
  <c r="O61" i="21"/>
  <c r="L61" i="21"/>
  <c r="J61" i="21"/>
  <c r="H61" i="21"/>
  <c r="F61" i="21"/>
  <c r="AR60" i="21"/>
  <c r="T60" i="21"/>
  <c r="Q60" i="21"/>
  <c r="L60" i="21"/>
  <c r="J60" i="21"/>
  <c r="H60" i="21"/>
  <c r="E60" i="21"/>
  <c r="Q59" i="21"/>
  <c r="O59" i="21"/>
  <c r="L59" i="21"/>
  <c r="J59" i="21"/>
  <c r="H59" i="21"/>
  <c r="D59" i="21"/>
  <c r="D75" i="21" s="1"/>
  <c r="T75" i="21" s="1"/>
  <c r="T58" i="21"/>
  <c r="Q58" i="21"/>
  <c r="O58" i="21"/>
  <c r="L58" i="21"/>
  <c r="J58" i="21"/>
  <c r="H58" i="21"/>
  <c r="E58" i="21"/>
  <c r="AR58" i="21" s="1"/>
  <c r="T57" i="21"/>
  <c r="Q57" i="21"/>
  <c r="O57" i="21"/>
  <c r="L57" i="21"/>
  <c r="J57" i="21"/>
  <c r="H57" i="21"/>
  <c r="F57" i="21"/>
  <c r="E57" i="21"/>
  <c r="AR57" i="21" s="1"/>
  <c r="T55" i="21"/>
  <c r="P55" i="21"/>
  <c r="N55" i="21"/>
  <c r="O55" i="21" s="1"/>
  <c r="M55" i="21"/>
  <c r="L55" i="21"/>
  <c r="K55" i="21"/>
  <c r="J55" i="21"/>
  <c r="I55" i="21"/>
  <c r="G55" i="21"/>
  <c r="H55" i="21" s="1"/>
  <c r="D55" i="21"/>
  <c r="C55" i="21"/>
  <c r="Q55" i="21" s="1"/>
  <c r="AR54" i="21"/>
  <c r="T54" i="21"/>
  <c r="O54" i="21"/>
  <c r="L54" i="21"/>
  <c r="J54" i="21"/>
  <c r="H54" i="21"/>
  <c r="F54" i="21"/>
  <c r="T53" i="21"/>
  <c r="Q53" i="21"/>
  <c r="O53" i="21"/>
  <c r="L53" i="21"/>
  <c r="J53" i="21"/>
  <c r="H53" i="21"/>
  <c r="F53" i="21"/>
  <c r="E53" i="21"/>
  <c r="AR53" i="21" s="1"/>
  <c r="AR52" i="21"/>
  <c r="T52" i="21"/>
  <c r="Q52" i="21"/>
  <c r="O52" i="21"/>
  <c r="L52" i="21"/>
  <c r="J52" i="21"/>
  <c r="H52" i="21"/>
  <c r="E52" i="21"/>
  <c r="F52" i="21" s="1"/>
  <c r="T51" i="21"/>
  <c r="Q51" i="21"/>
  <c r="O51" i="21"/>
  <c r="L51" i="21"/>
  <c r="J51" i="21"/>
  <c r="H51" i="21"/>
  <c r="F51" i="21"/>
  <c r="E51" i="21"/>
  <c r="AR51" i="21" s="1"/>
  <c r="T50" i="21"/>
  <c r="Q50" i="21"/>
  <c r="O50" i="21"/>
  <c r="L50" i="21"/>
  <c r="J50" i="21"/>
  <c r="H50" i="21"/>
  <c r="F50" i="21"/>
  <c r="E50" i="21"/>
  <c r="AR50" i="21" s="1"/>
  <c r="T49" i="21"/>
  <c r="Q49" i="21"/>
  <c r="O49" i="21"/>
  <c r="L49" i="21"/>
  <c r="J49" i="21"/>
  <c r="H49" i="21"/>
  <c r="E49" i="21"/>
  <c r="F49" i="21" s="1"/>
  <c r="Q47" i="21"/>
  <c r="P47" i="21"/>
  <c r="N47" i="21"/>
  <c r="M47" i="21"/>
  <c r="O47" i="21" s="1"/>
  <c r="L47" i="21"/>
  <c r="K47" i="21"/>
  <c r="I47" i="21"/>
  <c r="J47" i="21" s="1"/>
  <c r="G47" i="21"/>
  <c r="H47" i="21" s="1"/>
  <c r="D47" i="21"/>
  <c r="C47" i="21"/>
  <c r="T46" i="21"/>
  <c r="Q46" i="21"/>
  <c r="O46" i="21"/>
  <c r="L46" i="21"/>
  <c r="J46" i="21"/>
  <c r="H46" i="21"/>
  <c r="E46" i="21"/>
  <c r="F46" i="21" s="1"/>
  <c r="T45" i="21"/>
  <c r="Q45" i="21"/>
  <c r="O45" i="21"/>
  <c r="L45" i="21"/>
  <c r="J45" i="21"/>
  <c r="H45" i="21"/>
  <c r="E45" i="21"/>
  <c r="F45" i="21" s="1"/>
  <c r="T44" i="21"/>
  <c r="Q44" i="21"/>
  <c r="O44" i="21"/>
  <c r="L44" i="21"/>
  <c r="J44" i="21"/>
  <c r="H44" i="21"/>
  <c r="F44" i="21"/>
  <c r="E44" i="21"/>
  <c r="AR44" i="21" s="1"/>
  <c r="T43" i="21"/>
  <c r="Q43" i="21"/>
  <c r="O43" i="21"/>
  <c r="L43" i="21"/>
  <c r="J43" i="21"/>
  <c r="H43" i="21"/>
  <c r="E43" i="21"/>
  <c r="F43" i="21" s="1"/>
  <c r="T42" i="21"/>
  <c r="Q42" i="21"/>
  <c r="O42" i="21"/>
  <c r="L42" i="21"/>
  <c r="J42" i="21"/>
  <c r="H42" i="21"/>
  <c r="F42" i="21"/>
  <c r="E42" i="21"/>
  <c r="AR42" i="21" s="1"/>
  <c r="AR41" i="21"/>
  <c r="T41" i="21"/>
  <c r="Q41" i="21"/>
  <c r="O41" i="21"/>
  <c r="L41" i="21"/>
  <c r="J41" i="21"/>
  <c r="H41" i="21"/>
  <c r="E41" i="21"/>
  <c r="E47" i="21" s="1"/>
  <c r="F47" i="21" s="1"/>
  <c r="T40" i="21"/>
  <c r="Q40" i="21"/>
  <c r="O40" i="21"/>
  <c r="L40" i="21"/>
  <c r="J40" i="21"/>
  <c r="H40" i="21"/>
  <c r="F40" i="21"/>
  <c r="E40" i="21"/>
  <c r="AR40" i="21" s="1"/>
  <c r="P38" i="21"/>
  <c r="Q38" i="21" s="1"/>
  <c r="N38" i="21"/>
  <c r="O38" i="21" s="1"/>
  <c r="M38" i="21"/>
  <c r="L38" i="21"/>
  <c r="K38" i="21"/>
  <c r="I38" i="21"/>
  <c r="J38" i="21" s="1"/>
  <c r="H38" i="21"/>
  <c r="G38" i="21"/>
  <c r="D38" i="21"/>
  <c r="T38" i="21" s="1"/>
  <c r="C38" i="21"/>
  <c r="AR37" i="21"/>
  <c r="T37" i="21"/>
  <c r="Q37" i="21"/>
  <c r="O37" i="21"/>
  <c r="L37" i="21"/>
  <c r="J37" i="21"/>
  <c r="H37" i="21"/>
  <c r="F37" i="21"/>
  <c r="T36" i="21"/>
  <c r="Q36" i="21"/>
  <c r="O36" i="21"/>
  <c r="L36" i="21"/>
  <c r="J36" i="21"/>
  <c r="H36" i="21"/>
  <c r="F36" i="21"/>
  <c r="E36" i="21"/>
  <c r="AR36" i="21" s="1"/>
  <c r="AR35" i="21"/>
  <c r="T35" i="21"/>
  <c r="Q35" i="21"/>
  <c r="O35" i="21"/>
  <c r="L35" i="21"/>
  <c r="J35" i="21"/>
  <c r="H35" i="21"/>
  <c r="E35" i="21"/>
  <c r="T34" i="21"/>
  <c r="Q34" i="21"/>
  <c r="O34" i="21"/>
  <c r="L34" i="21"/>
  <c r="J34" i="21"/>
  <c r="H34" i="21"/>
  <c r="E34" i="21"/>
  <c r="F34" i="21" s="1"/>
  <c r="T33" i="21"/>
  <c r="Q33" i="21"/>
  <c r="O33" i="21"/>
  <c r="L33" i="21"/>
  <c r="J33" i="21"/>
  <c r="H33" i="21"/>
  <c r="E33" i="21"/>
  <c r="F33" i="21" s="1"/>
  <c r="T32" i="21"/>
  <c r="Q32" i="21"/>
  <c r="O32" i="21"/>
  <c r="L32" i="21"/>
  <c r="J32" i="21"/>
  <c r="H32" i="21"/>
  <c r="F32" i="21"/>
  <c r="E32" i="21"/>
  <c r="AR32" i="21" s="1"/>
  <c r="Q31" i="21"/>
  <c r="O31" i="21"/>
  <c r="L31" i="21"/>
  <c r="J31" i="21"/>
  <c r="H31" i="21"/>
  <c r="E31" i="21"/>
  <c r="F31" i="21" s="1"/>
  <c r="D31" i="21"/>
  <c r="T31" i="21" s="1"/>
  <c r="AR30" i="21"/>
  <c r="T30" i="21"/>
  <c r="Q30" i="21"/>
  <c r="O30" i="21"/>
  <c r="L30" i="21"/>
  <c r="J30" i="21"/>
  <c r="H30" i="21"/>
  <c r="F30" i="21"/>
  <c r="T29" i="21"/>
  <c r="Q29" i="21"/>
  <c r="O29" i="21"/>
  <c r="L29" i="21"/>
  <c r="J29" i="21"/>
  <c r="H29" i="21"/>
  <c r="E29" i="21"/>
  <c r="E38" i="21" s="1"/>
  <c r="F38" i="21" s="1"/>
  <c r="P27" i="21"/>
  <c r="P131" i="21" s="1"/>
  <c r="Q131" i="21" s="1"/>
  <c r="O27" i="21"/>
  <c r="N27" i="21"/>
  <c r="N131" i="21" s="1"/>
  <c r="M27" i="21"/>
  <c r="M131" i="21" s="1"/>
  <c r="K27" i="21"/>
  <c r="L27" i="21" s="1"/>
  <c r="I27" i="21"/>
  <c r="I131" i="21" s="1"/>
  <c r="G27" i="21"/>
  <c r="G131" i="21" s="1"/>
  <c r="C27" i="21"/>
  <c r="C131" i="21" s="1"/>
  <c r="T26" i="21"/>
  <c r="Q26" i="21"/>
  <c r="L26" i="21"/>
  <c r="J26" i="21"/>
  <c r="H26" i="21"/>
  <c r="E26" i="21"/>
  <c r="F26" i="21" s="1"/>
  <c r="D26" i="21"/>
  <c r="AR25" i="21"/>
  <c r="T25" i="21"/>
  <c r="Q25" i="21"/>
  <c r="L25" i="21"/>
  <c r="J25" i="21"/>
  <c r="H25" i="21"/>
  <c r="F25" i="21"/>
  <c r="AR24" i="21"/>
  <c r="T24" i="21"/>
  <c r="Q24" i="21"/>
  <c r="L24" i="21"/>
  <c r="J24" i="21"/>
  <c r="H24" i="21"/>
  <c r="F24" i="21"/>
  <c r="AR23" i="21"/>
  <c r="T23" i="21"/>
  <c r="Q23" i="21"/>
  <c r="O23" i="21"/>
  <c r="L23" i="21"/>
  <c r="J23" i="21"/>
  <c r="H23" i="21"/>
  <c r="F23" i="21"/>
  <c r="Q22" i="21"/>
  <c r="O22" i="21"/>
  <c r="L22" i="21"/>
  <c r="J22" i="21"/>
  <c r="H22" i="21"/>
  <c r="E22" i="21"/>
  <c r="AR22" i="21" s="1"/>
  <c r="D22" i="21"/>
  <c r="T22" i="21" s="1"/>
  <c r="Q21" i="21"/>
  <c r="O21" i="21"/>
  <c r="L21" i="21"/>
  <c r="J21" i="21"/>
  <c r="H21" i="21"/>
  <c r="D21" i="21"/>
  <c r="T21" i="21" s="1"/>
  <c r="T20" i="21"/>
  <c r="Q20" i="21"/>
  <c r="O20" i="21"/>
  <c r="L20" i="21"/>
  <c r="J20" i="21"/>
  <c r="H20" i="21"/>
  <c r="E20" i="21"/>
  <c r="F20" i="21" s="1"/>
  <c r="T19" i="21"/>
  <c r="Q19" i="21"/>
  <c r="L19" i="21"/>
  <c r="J19" i="21"/>
  <c r="H19" i="21"/>
  <c r="E19" i="21"/>
  <c r="AR19" i="21" s="1"/>
  <c r="T18" i="21"/>
  <c r="Q18" i="21"/>
  <c r="L18" i="21"/>
  <c r="J18" i="21"/>
  <c r="H18" i="21"/>
  <c r="E18" i="21"/>
  <c r="F18" i="21" s="1"/>
  <c r="Q17" i="21"/>
  <c r="O17" i="21"/>
  <c r="L17" i="21"/>
  <c r="J17" i="21"/>
  <c r="H17" i="21"/>
  <c r="D17" i="21"/>
  <c r="E17" i="21" s="1"/>
  <c r="T16" i="21"/>
  <c r="Q16" i="21"/>
  <c r="O16" i="21"/>
  <c r="L16" i="21"/>
  <c r="J16" i="21"/>
  <c r="H16" i="21"/>
  <c r="F16" i="21"/>
  <c r="E16" i="21"/>
  <c r="AR16" i="21" s="1"/>
  <c r="AR15" i="21"/>
  <c r="T15" i="21"/>
  <c r="Q15" i="21"/>
  <c r="L15" i="21"/>
  <c r="J15" i="21"/>
  <c r="H15" i="21"/>
  <c r="F15" i="21"/>
  <c r="E15" i="21"/>
  <c r="T14" i="21"/>
  <c r="Q14" i="21"/>
  <c r="O14" i="21"/>
  <c r="L14" i="21"/>
  <c r="J14" i="21"/>
  <c r="H14" i="21"/>
  <c r="E14" i="21"/>
  <c r="F14" i="21" s="1"/>
  <c r="Q13" i="21"/>
  <c r="O13" i="21"/>
  <c r="L13" i="21"/>
  <c r="J13" i="21"/>
  <c r="H13" i="21"/>
  <c r="D13" i="21"/>
  <c r="E13" i="21" s="1"/>
  <c r="T12" i="21"/>
  <c r="Q12" i="21"/>
  <c r="O12" i="21"/>
  <c r="L12" i="21"/>
  <c r="J12" i="21"/>
  <c r="H12" i="21"/>
  <c r="E12" i="21"/>
  <c r="AR12" i="21" s="1"/>
  <c r="AR11" i="21"/>
  <c r="T11" i="21"/>
  <c r="Q11" i="21"/>
  <c r="O11" i="21"/>
  <c r="L11" i="21"/>
  <c r="J11" i="21"/>
  <c r="H11" i="21"/>
  <c r="F11" i="21"/>
  <c r="AR10" i="21"/>
  <c r="T10" i="21"/>
  <c r="Q10" i="21"/>
  <c r="O10" i="21"/>
  <c r="L10" i="21"/>
  <c r="J10" i="21"/>
  <c r="H10" i="21"/>
  <c r="F10" i="21"/>
  <c r="T9" i="21"/>
  <c r="O9" i="21"/>
  <c r="L9" i="21"/>
  <c r="J9" i="21"/>
  <c r="H9" i="21"/>
  <c r="E9" i="21"/>
  <c r="F9" i="21" s="1"/>
  <c r="T8" i="21"/>
  <c r="Q8" i="21"/>
  <c r="O8" i="21"/>
  <c r="L8" i="21"/>
  <c r="J8" i="21"/>
  <c r="H8" i="21"/>
  <c r="E8" i="21"/>
  <c r="AR8" i="21" s="1"/>
  <c r="T7" i="21"/>
  <c r="Q7" i="21"/>
  <c r="O7" i="21"/>
  <c r="L7" i="21"/>
  <c r="J7" i="21"/>
  <c r="H7" i="21"/>
  <c r="E7" i="21"/>
  <c r="F7" i="21" s="1"/>
  <c r="O131" i="21" l="1"/>
  <c r="AR69" i="21"/>
  <c r="F69" i="21"/>
  <c r="H131" i="21"/>
  <c r="J131" i="21"/>
  <c r="F17" i="21"/>
  <c r="AR17" i="21"/>
  <c r="F117" i="21"/>
  <c r="AR117" i="21"/>
  <c r="F13" i="21"/>
  <c r="AR13" i="21"/>
  <c r="F105" i="21"/>
  <c r="AR105" i="21"/>
  <c r="AR14" i="21"/>
  <c r="AR29" i="21"/>
  <c r="AR33" i="21"/>
  <c r="AR45" i="21"/>
  <c r="E108" i="21"/>
  <c r="F108" i="21" s="1"/>
  <c r="F19" i="21"/>
  <c r="H27" i="21"/>
  <c r="AR34" i="21"/>
  <c r="AR49" i="21"/>
  <c r="T69" i="21"/>
  <c r="F92" i="21"/>
  <c r="AR93" i="21"/>
  <c r="F111" i="21"/>
  <c r="E114" i="21"/>
  <c r="F8" i="21"/>
  <c r="F12" i="21"/>
  <c r="T13" i="21"/>
  <c r="E21" i="21"/>
  <c r="Q27" i="21"/>
  <c r="AR26" i="21"/>
  <c r="J27" i="21"/>
  <c r="T65" i="21"/>
  <c r="F89" i="21"/>
  <c r="T99" i="21"/>
  <c r="T105" i="21"/>
  <c r="AR116" i="21"/>
  <c r="T117" i="21"/>
  <c r="L131" i="21"/>
  <c r="AR102" i="21"/>
  <c r="D130" i="21"/>
  <c r="T130" i="21" s="1"/>
  <c r="F22" i="21"/>
  <c r="D27" i="21"/>
  <c r="F29" i="21"/>
  <c r="F41" i="21"/>
  <c r="T59" i="21"/>
  <c r="F98" i="21"/>
  <c r="T17" i="21"/>
  <c r="AR31" i="21"/>
  <c r="AR43" i="21"/>
  <c r="AR62" i="21"/>
  <c r="AR110" i="21"/>
  <c r="AR18" i="21"/>
  <c r="E55" i="21"/>
  <c r="F55" i="21" s="1"/>
  <c r="E59" i="21"/>
  <c r="AR7" i="21"/>
  <c r="AR20" i="21"/>
  <c r="AR46" i="21"/>
  <c r="D131" i="21" l="1"/>
  <c r="T27" i="21"/>
  <c r="F21" i="21"/>
  <c r="AR21" i="21"/>
  <c r="E27" i="21"/>
  <c r="AR59" i="21"/>
  <c r="E75" i="21"/>
  <c r="F75" i="21" s="1"/>
  <c r="F114" i="21"/>
  <c r="AR114" i="21"/>
  <c r="E130" i="21"/>
  <c r="F27" i="21" l="1"/>
  <c r="E131" i="21"/>
  <c r="F131" i="21" s="1"/>
  <c r="F130" i="21"/>
  <c r="AR130" i="21"/>
  <c r="P13" i="19" l="1"/>
  <c r="Q13" i="19" s="1"/>
  <c r="T13" i="19"/>
  <c r="P12" i="19"/>
  <c r="Q12" i="19" s="1"/>
  <c r="T12" i="19"/>
  <c r="P11" i="19"/>
  <c r="Q11" i="19" s="1"/>
  <c r="P10" i="19"/>
  <c r="Q10" i="19" s="1"/>
  <c r="T10" i="19"/>
  <c r="S14" i="19"/>
  <c r="P9" i="19"/>
  <c r="P8" i="19"/>
  <c r="Q8" i="19" s="1"/>
  <c r="P7" i="19"/>
  <c r="Q7" i="19" s="1"/>
  <c r="T7" i="19"/>
  <c r="P6" i="19"/>
  <c r="Q6" i="19" s="1"/>
  <c r="T9" i="19" l="1"/>
  <c r="P14" i="19"/>
  <c r="Q9" i="19"/>
  <c r="T6" i="19" l="1"/>
  <c r="Q14" i="19"/>
  <c r="K7" i="18" l="1"/>
  <c r="P12" i="17" l="1"/>
  <c r="Q12" i="17" s="1"/>
  <c r="T12" i="17"/>
  <c r="P11" i="17"/>
  <c r="Q11" i="17" s="1"/>
  <c r="M14" i="17"/>
  <c r="P10" i="17"/>
  <c r="Q10" i="17" s="1"/>
  <c r="P9" i="17"/>
  <c r="Q9" i="17" s="1"/>
  <c r="P8" i="17"/>
  <c r="Q8" i="17" s="1"/>
  <c r="P7" i="17"/>
  <c r="Q7" i="17" s="1"/>
  <c r="T7" i="17"/>
  <c r="P6" i="17"/>
  <c r="I14" i="17"/>
  <c r="G14" i="17"/>
  <c r="P14" i="17" l="1"/>
  <c r="Q6" i="17"/>
  <c r="N14" i="17"/>
  <c r="O14" i="17" s="1"/>
  <c r="T9" i="17"/>
  <c r="T10" i="17"/>
  <c r="C14" i="17"/>
  <c r="Q14" i="17" l="1"/>
  <c r="J14" i="17"/>
  <c r="H14" i="17"/>
  <c r="T6" i="17"/>
  <c r="D14" i="17"/>
  <c r="K14" i="17"/>
  <c r="L14" i="17" s="1"/>
  <c r="E14" i="17" l="1"/>
  <c r="F14" i="17" s="1"/>
  <c r="J128" i="14" l="1"/>
  <c r="H128" i="14"/>
  <c r="F128" i="14"/>
  <c r="D128" i="14"/>
  <c r="C128" i="14"/>
  <c r="K127" i="14"/>
  <c r="I127" i="14"/>
  <c r="G127" i="14"/>
  <c r="E127" i="14"/>
  <c r="K126" i="14"/>
  <c r="I126" i="14"/>
  <c r="G126" i="14"/>
  <c r="E126" i="14"/>
  <c r="K125" i="14"/>
  <c r="I125" i="14"/>
  <c r="G125" i="14"/>
  <c r="E125" i="14"/>
  <c r="K124" i="14"/>
  <c r="I124" i="14"/>
  <c r="G124" i="14"/>
  <c r="E124" i="14"/>
  <c r="K123" i="14"/>
  <c r="I123" i="14"/>
  <c r="G123" i="14"/>
  <c r="E123" i="14"/>
  <c r="K122" i="14"/>
  <c r="I122" i="14"/>
  <c r="G122" i="14"/>
  <c r="E122" i="14"/>
  <c r="K121" i="14"/>
  <c r="I121" i="14"/>
  <c r="G121" i="14"/>
  <c r="E121" i="14"/>
  <c r="K120" i="14"/>
  <c r="I120" i="14"/>
  <c r="G120" i="14"/>
  <c r="E120" i="14"/>
  <c r="K119" i="14"/>
  <c r="I119" i="14"/>
  <c r="G119" i="14"/>
  <c r="E119" i="14"/>
  <c r="K118" i="14"/>
  <c r="I118" i="14"/>
  <c r="G118" i="14"/>
  <c r="E118" i="14"/>
  <c r="K117" i="14"/>
  <c r="I117" i="14"/>
  <c r="G117" i="14"/>
  <c r="E117" i="14"/>
  <c r="K116" i="14"/>
  <c r="I116" i="14"/>
  <c r="G116" i="14"/>
  <c r="E116" i="14"/>
  <c r="K115" i="14"/>
  <c r="I115" i="14"/>
  <c r="G115" i="14"/>
  <c r="E115" i="14"/>
  <c r="K114" i="14"/>
  <c r="I114" i="14"/>
  <c r="G114" i="14"/>
  <c r="E114" i="14"/>
  <c r="K113" i="14"/>
  <c r="I113" i="14"/>
  <c r="G113" i="14"/>
  <c r="E113" i="14"/>
  <c r="K112" i="14"/>
  <c r="I112" i="14"/>
  <c r="G112" i="14"/>
  <c r="E112" i="14"/>
  <c r="K111" i="14"/>
  <c r="I111" i="14"/>
  <c r="G111" i="14"/>
  <c r="E111" i="14"/>
  <c r="K110" i="14"/>
  <c r="I110" i="14"/>
  <c r="G110" i="14"/>
  <c r="E110" i="14"/>
  <c r="K109" i="14"/>
  <c r="I109" i="14"/>
  <c r="G109" i="14"/>
  <c r="E109" i="14"/>
  <c r="K108" i="14"/>
  <c r="I108" i="14"/>
  <c r="G108" i="14"/>
  <c r="E108" i="14"/>
  <c r="J106" i="14"/>
  <c r="H106" i="14"/>
  <c r="F106" i="14"/>
  <c r="D106" i="14"/>
  <c r="C106" i="14"/>
  <c r="K105" i="14"/>
  <c r="I105" i="14"/>
  <c r="G105" i="14"/>
  <c r="E105" i="14"/>
  <c r="K104" i="14"/>
  <c r="I104" i="14"/>
  <c r="G104" i="14"/>
  <c r="E104" i="14"/>
  <c r="K103" i="14"/>
  <c r="I103" i="14"/>
  <c r="G103" i="14"/>
  <c r="E103" i="14"/>
  <c r="K102" i="14"/>
  <c r="I102" i="14"/>
  <c r="G102" i="14"/>
  <c r="E102" i="14"/>
  <c r="K101" i="14"/>
  <c r="I101" i="14"/>
  <c r="G101" i="14"/>
  <c r="E101" i="14"/>
  <c r="K100" i="14"/>
  <c r="I100" i="14"/>
  <c r="G100" i="14"/>
  <c r="E100" i="14"/>
  <c r="K99" i="14"/>
  <c r="I99" i="14"/>
  <c r="G99" i="14"/>
  <c r="E99" i="14"/>
  <c r="K98" i="14"/>
  <c r="I98" i="14"/>
  <c r="G98" i="14"/>
  <c r="E98" i="14"/>
  <c r="K97" i="14"/>
  <c r="I97" i="14"/>
  <c r="G97" i="14"/>
  <c r="E97" i="14"/>
  <c r="K96" i="14"/>
  <c r="I96" i="14"/>
  <c r="G96" i="14"/>
  <c r="E96" i="14"/>
  <c r="K95" i="14"/>
  <c r="I95" i="14"/>
  <c r="G95" i="14"/>
  <c r="E95" i="14"/>
  <c r="K94" i="14"/>
  <c r="I94" i="14"/>
  <c r="G94" i="14"/>
  <c r="E94" i="14"/>
  <c r="K93" i="14"/>
  <c r="I93" i="14"/>
  <c r="G93" i="14"/>
  <c r="E93" i="14"/>
  <c r="K92" i="14"/>
  <c r="I92" i="14"/>
  <c r="G92" i="14"/>
  <c r="E92" i="14"/>
  <c r="K91" i="14"/>
  <c r="I91" i="14"/>
  <c r="G91" i="14"/>
  <c r="E91" i="14"/>
  <c r="K90" i="14"/>
  <c r="I90" i="14"/>
  <c r="G90" i="14"/>
  <c r="E90" i="14"/>
  <c r="K89" i="14"/>
  <c r="I89" i="14"/>
  <c r="G89" i="14"/>
  <c r="E89" i="14"/>
  <c r="J87" i="14"/>
  <c r="H87" i="14"/>
  <c r="I87" i="14" s="1"/>
  <c r="F87" i="14"/>
  <c r="D87" i="14"/>
  <c r="C87" i="14"/>
  <c r="K86" i="14"/>
  <c r="I86" i="14"/>
  <c r="G86" i="14"/>
  <c r="E86" i="14"/>
  <c r="K85" i="14"/>
  <c r="I85" i="14"/>
  <c r="G85" i="14"/>
  <c r="E85" i="14"/>
  <c r="K84" i="14"/>
  <c r="I84" i="14"/>
  <c r="G84" i="14"/>
  <c r="E84" i="14"/>
  <c r="K83" i="14"/>
  <c r="I83" i="14"/>
  <c r="G83" i="14"/>
  <c r="E83" i="14"/>
  <c r="K82" i="14"/>
  <c r="I82" i="14"/>
  <c r="G82" i="14"/>
  <c r="E82" i="14"/>
  <c r="K81" i="14"/>
  <c r="I81" i="14"/>
  <c r="G81" i="14"/>
  <c r="E81" i="14"/>
  <c r="K80" i="14"/>
  <c r="I80" i="14"/>
  <c r="G80" i="14"/>
  <c r="E80" i="14"/>
  <c r="K79" i="14"/>
  <c r="I79" i="14"/>
  <c r="G79" i="14"/>
  <c r="E79" i="14"/>
  <c r="K78" i="14"/>
  <c r="I78" i="14"/>
  <c r="G78" i="14"/>
  <c r="E78" i="14"/>
  <c r="K77" i="14"/>
  <c r="I77" i="14"/>
  <c r="G77" i="14"/>
  <c r="E77" i="14"/>
  <c r="K76" i="14"/>
  <c r="I76" i="14"/>
  <c r="G76" i="14"/>
  <c r="E76" i="14"/>
  <c r="K75" i="14"/>
  <c r="I75" i="14"/>
  <c r="G75" i="14"/>
  <c r="E75" i="14"/>
  <c r="J73" i="14"/>
  <c r="H73" i="14"/>
  <c r="F73" i="14"/>
  <c r="D73" i="14"/>
  <c r="C73" i="14"/>
  <c r="K72" i="14"/>
  <c r="I72" i="14"/>
  <c r="G72" i="14"/>
  <c r="E72" i="14"/>
  <c r="K71" i="14"/>
  <c r="I71" i="14"/>
  <c r="G71" i="14"/>
  <c r="E71" i="14"/>
  <c r="K70" i="14"/>
  <c r="I70" i="14"/>
  <c r="G70" i="14"/>
  <c r="E70" i="14"/>
  <c r="K69" i="14"/>
  <c r="I69" i="14"/>
  <c r="G69" i="14"/>
  <c r="E69" i="14"/>
  <c r="K68" i="14"/>
  <c r="I68" i="14"/>
  <c r="G68" i="14"/>
  <c r="E68" i="14"/>
  <c r="K67" i="14"/>
  <c r="I67" i="14"/>
  <c r="G67" i="14"/>
  <c r="E67" i="14"/>
  <c r="K66" i="14"/>
  <c r="I66" i="14"/>
  <c r="G66" i="14"/>
  <c r="E66" i="14"/>
  <c r="K65" i="14"/>
  <c r="I65" i="14"/>
  <c r="G65" i="14"/>
  <c r="E65" i="14"/>
  <c r="K64" i="14"/>
  <c r="I64" i="14"/>
  <c r="G64" i="14"/>
  <c r="E64" i="14"/>
  <c r="K63" i="14"/>
  <c r="I63" i="14"/>
  <c r="G63" i="14"/>
  <c r="E63" i="14"/>
  <c r="K62" i="14"/>
  <c r="I62" i="14"/>
  <c r="G62" i="14"/>
  <c r="E62" i="14"/>
  <c r="K61" i="14"/>
  <c r="I61" i="14"/>
  <c r="G61" i="14"/>
  <c r="E61" i="14"/>
  <c r="K60" i="14"/>
  <c r="I60" i="14"/>
  <c r="G60" i="14"/>
  <c r="E60" i="14"/>
  <c r="K59" i="14"/>
  <c r="I59" i="14"/>
  <c r="G59" i="14"/>
  <c r="E59" i="14"/>
  <c r="K58" i="14"/>
  <c r="I58" i="14"/>
  <c r="G58" i="14"/>
  <c r="E58" i="14"/>
  <c r="K57" i="14"/>
  <c r="I57" i="14"/>
  <c r="G57" i="14"/>
  <c r="E57" i="14"/>
  <c r="K56" i="14"/>
  <c r="I56" i="14"/>
  <c r="G56" i="14"/>
  <c r="E56" i="14"/>
  <c r="K55" i="14"/>
  <c r="I55" i="14"/>
  <c r="G55" i="14"/>
  <c r="E55" i="14"/>
  <c r="J53" i="14"/>
  <c r="H53" i="14"/>
  <c r="F53" i="14"/>
  <c r="D53" i="14"/>
  <c r="C53" i="14"/>
  <c r="K52" i="14"/>
  <c r="I52" i="14"/>
  <c r="G52" i="14"/>
  <c r="E52" i="14"/>
  <c r="K51" i="14"/>
  <c r="I51" i="14"/>
  <c r="G51" i="14"/>
  <c r="E51" i="14"/>
  <c r="K50" i="14"/>
  <c r="I50" i="14"/>
  <c r="G50" i="14"/>
  <c r="E50" i="14"/>
  <c r="K49" i="14"/>
  <c r="I49" i="14"/>
  <c r="G49" i="14"/>
  <c r="E49" i="14"/>
  <c r="I48" i="14"/>
  <c r="G48" i="14"/>
  <c r="E48" i="14"/>
  <c r="J46" i="14"/>
  <c r="K46" i="14" s="1"/>
  <c r="H46" i="14"/>
  <c r="F46" i="14"/>
  <c r="D46" i="14"/>
  <c r="C46" i="14"/>
  <c r="K45" i="14"/>
  <c r="I45" i="14"/>
  <c r="G45" i="14"/>
  <c r="E45" i="14"/>
  <c r="K44" i="14"/>
  <c r="I44" i="14"/>
  <c r="G44" i="14"/>
  <c r="E44" i="14"/>
  <c r="K43" i="14"/>
  <c r="I43" i="14"/>
  <c r="G43" i="14"/>
  <c r="E43" i="14"/>
  <c r="K42" i="14"/>
  <c r="I42" i="14"/>
  <c r="G42" i="14"/>
  <c r="E42" i="14"/>
  <c r="K41" i="14"/>
  <c r="I41" i="14"/>
  <c r="G41" i="14"/>
  <c r="E41" i="14"/>
  <c r="K40" i="14"/>
  <c r="I40" i="14"/>
  <c r="G40" i="14"/>
  <c r="E40" i="14"/>
  <c r="K39" i="14"/>
  <c r="I39" i="14"/>
  <c r="G39" i="14"/>
  <c r="E39" i="14"/>
  <c r="J37" i="14"/>
  <c r="H37" i="14"/>
  <c r="F37" i="14"/>
  <c r="D37" i="14"/>
  <c r="C37" i="14"/>
  <c r="K36" i="14"/>
  <c r="I36" i="14"/>
  <c r="G36" i="14"/>
  <c r="E36" i="14"/>
  <c r="K35" i="14"/>
  <c r="I35" i="14"/>
  <c r="G35" i="14"/>
  <c r="E35" i="14"/>
  <c r="K34" i="14"/>
  <c r="I34" i="14"/>
  <c r="G34" i="14"/>
  <c r="E34" i="14"/>
  <c r="K33" i="14"/>
  <c r="I33" i="14"/>
  <c r="G33" i="14"/>
  <c r="E33" i="14"/>
  <c r="K32" i="14"/>
  <c r="I32" i="14"/>
  <c r="G32" i="14"/>
  <c r="E32" i="14"/>
  <c r="K31" i="14"/>
  <c r="I31" i="14"/>
  <c r="G31" i="14"/>
  <c r="E31" i="14"/>
  <c r="K30" i="14"/>
  <c r="I30" i="14"/>
  <c r="G30" i="14"/>
  <c r="E30" i="14"/>
  <c r="K29" i="14"/>
  <c r="I29" i="14"/>
  <c r="G29" i="14"/>
  <c r="E29" i="14"/>
  <c r="K28" i="14"/>
  <c r="I28" i="14"/>
  <c r="G28" i="14"/>
  <c r="E28" i="14"/>
  <c r="J26" i="14"/>
  <c r="H26" i="14"/>
  <c r="F26" i="14"/>
  <c r="D26" i="14"/>
  <c r="C26" i="14"/>
  <c r="K25" i="14"/>
  <c r="I25" i="14"/>
  <c r="G25" i="14"/>
  <c r="E25" i="14"/>
  <c r="K24" i="14"/>
  <c r="I24" i="14"/>
  <c r="G24" i="14"/>
  <c r="E24" i="14"/>
  <c r="K23" i="14"/>
  <c r="I23" i="14"/>
  <c r="G23" i="14"/>
  <c r="E23" i="14"/>
  <c r="K22" i="14"/>
  <c r="I22" i="14"/>
  <c r="G22" i="14"/>
  <c r="E22" i="14"/>
  <c r="K21" i="14"/>
  <c r="I21" i="14"/>
  <c r="G21" i="14"/>
  <c r="E21" i="14"/>
  <c r="K20" i="14"/>
  <c r="I20" i="14"/>
  <c r="G20" i="14"/>
  <c r="E20" i="14"/>
  <c r="K19" i="14"/>
  <c r="I19" i="14"/>
  <c r="G19" i="14"/>
  <c r="E19" i="14"/>
  <c r="K18" i="14"/>
  <c r="I18" i="14"/>
  <c r="G18" i="14"/>
  <c r="E18" i="14"/>
  <c r="K17" i="14"/>
  <c r="I17" i="14"/>
  <c r="G17" i="14"/>
  <c r="E17" i="14"/>
  <c r="K16" i="14"/>
  <c r="I16" i="14"/>
  <c r="G16" i="14"/>
  <c r="E16" i="14"/>
  <c r="K15" i="14"/>
  <c r="I15" i="14"/>
  <c r="G15" i="14"/>
  <c r="E15" i="14"/>
  <c r="K14" i="14"/>
  <c r="I14" i="14"/>
  <c r="G14" i="14"/>
  <c r="E14" i="14"/>
  <c r="K13" i="14"/>
  <c r="I13" i="14"/>
  <c r="G13" i="14"/>
  <c r="E13" i="14"/>
  <c r="K12" i="14"/>
  <c r="I12" i="14"/>
  <c r="G12" i="14"/>
  <c r="E12" i="14"/>
  <c r="K11" i="14"/>
  <c r="I11" i="14"/>
  <c r="G11" i="14"/>
  <c r="E11" i="14"/>
  <c r="K10" i="14"/>
  <c r="I10" i="14"/>
  <c r="G10" i="14"/>
  <c r="E10" i="14"/>
  <c r="K9" i="14"/>
  <c r="I9" i="14"/>
  <c r="G9" i="14"/>
  <c r="E9" i="14"/>
  <c r="K8" i="14"/>
  <c r="I8" i="14"/>
  <c r="G8" i="14"/>
  <c r="E8" i="14"/>
  <c r="K7" i="14"/>
  <c r="I7" i="14"/>
  <c r="G7" i="14"/>
  <c r="E7" i="14"/>
  <c r="P106" i="12"/>
  <c r="O106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104" i="12"/>
  <c r="P105" i="12"/>
  <c r="P89" i="12"/>
  <c r="P128" i="12"/>
  <c r="O128" i="12"/>
  <c r="P109" i="12"/>
  <c r="P110" i="12"/>
  <c r="P111" i="12"/>
  <c r="P112" i="12"/>
  <c r="P113" i="12"/>
  <c r="P114" i="12"/>
  <c r="P115" i="12"/>
  <c r="P116" i="12"/>
  <c r="P117" i="12"/>
  <c r="P118" i="12"/>
  <c r="P119" i="12"/>
  <c r="P120" i="12"/>
  <c r="P121" i="12"/>
  <c r="P122" i="12"/>
  <c r="P123" i="12"/>
  <c r="P124" i="12"/>
  <c r="P125" i="12"/>
  <c r="P126" i="12"/>
  <c r="P127" i="12"/>
  <c r="P108" i="12"/>
  <c r="N129" i="12"/>
  <c r="M129" i="12"/>
  <c r="L129" i="12"/>
  <c r="N128" i="12"/>
  <c r="N125" i="12"/>
  <c r="N123" i="12"/>
  <c r="N118" i="12"/>
  <c r="N116" i="12"/>
  <c r="N113" i="12"/>
  <c r="N112" i="12"/>
  <c r="N110" i="12"/>
  <c r="N108" i="12"/>
  <c r="M128" i="12"/>
  <c r="L128" i="12"/>
  <c r="E73" i="14" l="1"/>
  <c r="G73" i="14"/>
  <c r="I73" i="14"/>
  <c r="G87" i="14"/>
  <c r="F129" i="14"/>
  <c r="I53" i="14"/>
  <c r="E87" i="14"/>
  <c r="K26" i="14"/>
  <c r="I128" i="14"/>
  <c r="E37" i="14"/>
  <c r="C129" i="14"/>
  <c r="G37" i="14"/>
  <c r="E46" i="14"/>
  <c r="I37" i="14"/>
  <c r="G46" i="14"/>
  <c r="K37" i="14"/>
  <c r="I46" i="14"/>
  <c r="I106" i="14"/>
  <c r="E53" i="14"/>
  <c r="K106" i="14"/>
  <c r="E128" i="14"/>
  <c r="G128" i="14"/>
  <c r="E26" i="14"/>
  <c r="K128" i="14"/>
  <c r="H129" i="14"/>
  <c r="G106" i="14"/>
  <c r="I26" i="14"/>
  <c r="E106" i="14"/>
  <c r="G26" i="14"/>
  <c r="D129" i="14"/>
  <c r="E129" i="14" s="1"/>
  <c r="G53" i="14"/>
  <c r="K87" i="14"/>
  <c r="J129" i="14"/>
  <c r="J46" i="12"/>
  <c r="N39" i="12"/>
  <c r="P39" i="12"/>
  <c r="N106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4" i="12"/>
  <c r="N105" i="12"/>
  <c r="N89" i="12"/>
  <c r="M106" i="12"/>
  <c r="L106" i="12"/>
  <c r="I129" i="14" l="1"/>
  <c r="G129" i="14"/>
  <c r="K129" i="14"/>
  <c r="J73" i="12"/>
  <c r="M87" i="12" l="1"/>
  <c r="L87" i="12"/>
  <c r="O87" i="12"/>
  <c r="P87" i="12" s="1"/>
  <c r="P76" i="12"/>
  <c r="P77" i="12"/>
  <c r="P78" i="12"/>
  <c r="P79" i="12"/>
  <c r="P80" i="12"/>
  <c r="P81" i="12"/>
  <c r="P82" i="12"/>
  <c r="P83" i="12"/>
  <c r="P84" i="12"/>
  <c r="P85" i="12"/>
  <c r="P86" i="12"/>
  <c r="P75" i="12"/>
  <c r="N76" i="12"/>
  <c r="N77" i="12"/>
  <c r="N78" i="12"/>
  <c r="N79" i="12"/>
  <c r="N80" i="12"/>
  <c r="N81" i="12"/>
  <c r="N82" i="12"/>
  <c r="N83" i="12"/>
  <c r="N84" i="12"/>
  <c r="N85" i="12"/>
  <c r="N86" i="12"/>
  <c r="N75" i="12"/>
  <c r="N87" i="12" l="1"/>
  <c r="P73" i="12" l="1"/>
  <c r="O73" i="12"/>
  <c r="N73" i="12"/>
  <c r="M73" i="12"/>
  <c r="L73" i="12"/>
  <c r="P72" i="12"/>
  <c r="N72" i="12"/>
  <c r="P71" i="12"/>
  <c r="N71" i="12"/>
  <c r="P70" i="12"/>
  <c r="N70" i="12"/>
  <c r="P69" i="12"/>
  <c r="N69" i="12"/>
  <c r="P68" i="12"/>
  <c r="N68" i="12"/>
  <c r="P67" i="12"/>
  <c r="N67" i="12"/>
  <c r="P66" i="12"/>
  <c r="N66" i="12"/>
  <c r="P65" i="12"/>
  <c r="N65" i="12"/>
  <c r="P64" i="12"/>
  <c r="N64" i="12"/>
  <c r="P63" i="12"/>
  <c r="N63" i="12"/>
  <c r="P62" i="12"/>
  <c r="N62" i="12"/>
  <c r="P61" i="12"/>
  <c r="N61" i="12"/>
  <c r="P60" i="12"/>
  <c r="N60" i="12"/>
  <c r="P57" i="12"/>
  <c r="P59" i="12"/>
  <c r="N59" i="12"/>
  <c r="P58" i="12"/>
  <c r="N58" i="12"/>
  <c r="P56" i="12"/>
  <c r="P55" i="12"/>
  <c r="N56" i="12"/>
  <c r="N55" i="12"/>
  <c r="K55" i="12"/>
  <c r="P53" i="12"/>
  <c r="P49" i="12"/>
  <c r="P50" i="12"/>
  <c r="P51" i="12"/>
  <c r="P52" i="12"/>
  <c r="P48" i="12"/>
  <c r="O53" i="12"/>
  <c r="N53" i="12"/>
  <c r="M53" i="12"/>
  <c r="N49" i="12"/>
  <c r="N50" i="12"/>
  <c r="N51" i="12"/>
  <c r="N52" i="12"/>
  <c r="N48" i="12"/>
  <c r="O46" i="12" l="1"/>
  <c r="M46" i="12"/>
  <c r="L46" i="12"/>
  <c r="K46" i="12"/>
  <c r="N45" i="12"/>
  <c r="P45" i="12"/>
  <c r="P44" i="12"/>
  <c r="N44" i="12"/>
  <c r="K44" i="12"/>
  <c r="N43" i="12"/>
  <c r="P43" i="12"/>
  <c r="P42" i="12"/>
  <c r="N42" i="12"/>
  <c r="P41" i="12"/>
  <c r="N41" i="12"/>
  <c r="N40" i="12"/>
  <c r="P40" i="12"/>
  <c r="P46" i="12" l="1"/>
  <c r="O129" i="12"/>
  <c r="P129" i="12" s="1"/>
  <c r="N46" i="12"/>
  <c r="P37" i="12"/>
  <c r="N37" i="12"/>
  <c r="O37" i="12"/>
  <c r="M37" i="12"/>
  <c r="L37" i="12"/>
  <c r="K37" i="12"/>
  <c r="J37" i="12"/>
  <c r="P36" i="12"/>
  <c r="N36" i="12"/>
  <c r="P35" i="12"/>
  <c r="N35" i="12"/>
  <c r="P34" i="12"/>
  <c r="N34" i="12"/>
  <c r="P33" i="12"/>
  <c r="N33" i="12"/>
  <c r="P32" i="12"/>
  <c r="N32" i="12"/>
  <c r="J26" i="12"/>
  <c r="P31" i="12"/>
  <c r="N31" i="12"/>
  <c r="P30" i="12"/>
  <c r="N30" i="12"/>
  <c r="P29" i="12"/>
  <c r="N29" i="12"/>
  <c r="P28" i="12" l="1"/>
  <c r="N28" i="12"/>
  <c r="N26" i="12" l="1"/>
  <c r="L26" i="12"/>
  <c r="N18" i="12"/>
  <c r="N24" i="12"/>
  <c r="N23" i="12"/>
  <c r="N22" i="12"/>
  <c r="N21" i="12"/>
  <c r="N20" i="12"/>
  <c r="N19" i="12"/>
  <c r="N16" i="12"/>
  <c r="N15" i="12"/>
  <c r="N14" i="12"/>
  <c r="N13" i="12"/>
  <c r="N12" i="12"/>
  <c r="N11" i="12"/>
  <c r="N10" i="12"/>
  <c r="P26" i="12"/>
  <c r="K25" i="12"/>
  <c r="I25" i="12"/>
  <c r="O26" i="12"/>
  <c r="M26" i="12"/>
  <c r="H26" i="12"/>
  <c r="F26" i="12"/>
  <c r="D26" i="12"/>
  <c r="E26" i="12" s="1"/>
  <c r="G26" i="12"/>
  <c r="G25" i="12"/>
  <c r="E25" i="12"/>
  <c r="C26" i="12"/>
  <c r="P25" i="12"/>
  <c r="N9" i="12"/>
  <c r="N8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7" i="12"/>
  <c r="N7" i="12"/>
  <c r="C128" i="12" l="1"/>
  <c r="J128" i="12"/>
  <c r="H128" i="12"/>
  <c r="F128" i="12"/>
  <c r="D128" i="12"/>
  <c r="K127" i="12"/>
  <c r="I127" i="12"/>
  <c r="G127" i="12"/>
  <c r="E127" i="12"/>
  <c r="K126" i="12"/>
  <c r="I126" i="12"/>
  <c r="G126" i="12"/>
  <c r="E126" i="12"/>
  <c r="K125" i="12"/>
  <c r="I125" i="12"/>
  <c r="G125" i="12"/>
  <c r="E125" i="12"/>
  <c r="K124" i="12"/>
  <c r="I124" i="12"/>
  <c r="G124" i="12"/>
  <c r="E124" i="12"/>
  <c r="K123" i="12"/>
  <c r="I123" i="12"/>
  <c r="G123" i="12"/>
  <c r="E123" i="12"/>
  <c r="K122" i="12"/>
  <c r="I122" i="12"/>
  <c r="G122" i="12"/>
  <c r="E122" i="12"/>
  <c r="K121" i="12"/>
  <c r="I121" i="12"/>
  <c r="G121" i="12"/>
  <c r="E121" i="12"/>
  <c r="K120" i="12"/>
  <c r="I120" i="12"/>
  <c r="G120" i="12"/>
  <c r="E120" i="12"/>
  <c r="K119" i="12"/>
  <c r="I119" i="12"/>
  <c r="G119" i="12"/>
  <c r="E119" i="12"/>
  <c r="K118" i="12"/>
  <c r="I118" i="12"/>
  <c r="G118" i="12"/>
  <c r="E118" i="12"/>
  <c r="K117" i="12"/>
  <c r="I117" i="12"/>
  <c r="G117" i="12"/>
  <c r="E117" i="12"/>
  <c r="K116" i="12"/>
  <c r="I116" i="12"/>
  <c r="G116" i="12"/>
  <c r="E116" i="12"/>
  <c r="K115" i="12"/>
  <c r="I115" i="12"/>
  <c r="G115" i="12"/>
  <c r="E115" i="12"/>
  <c r="K114" i="12"/>
  <c r="I114" i="12"/>
  <c r="G114" i="12"/>
  <c r="E114" i="12"/>
  <c r="K113" i="12"/>
  <c r="I113" i="12"/>
  <c r="G113" i="12"/>
  <c r="E113" i="12"/>
  <c r="K112" i="12"/>
  <c r="I112" i="12"/>
  <c r="G112" i="12"/>
  <c r="E112" i="12"/>
  <c r="K111" i="12"/>
  <c r="I111" i="12"/>
  <c r="G111" i="12"/>
  <c r="E111" i="12"/>
  <c r="K110" i="12"/>
  <c r="I110" i="12"/>
  <c r="G110" i="12"/>
  <c r="E110" i="12"/>
  <c r="K109" i="12"/>
  <c r="I109" i="12"/>
  <c r="G109" i="12"/>
  <c r="E109" i="12"/>
  <c r="K108" i="12"/>
  <c r="I108" i="12"/>
  <c r="G108" i="12"/>
  <c r="E108" i="12"/>
  <c r="J106" i="12"/>
  <c r="H106" i="12"/>
  <c r="F106" i="12"/>
  <c r="D106" i="12"/>
  <c r="C106" i="12"/>
  <c r="K105" i="12"/>
  <c r="I105" i="12"/>
  <c r="G105" i="12"/>
  <c r="E105" i="12"/>
  <c r="K104" i="12"/>
  <c r="I104" i="12"/>
  <c r="G104" i="12"/>
  <c r="E104" i="12"/>
  <c r="K103" i="12"/>
  <c r="I103" i="12"/>
  <c r="G103" i="12"/>
  <c r="E103" i="12"/>
  <c r="K102" i="12"/>
  <c r="I102" i="12"/>
  <c r="G102" i="12"/>
  <c r="E102" i="12"/>
  <c r="K101" i="12"/>
  <c r="I101" i="12"/>
  <c r="G101" i="12"/>
  <c r="E101" i="12"/>
  <c r="K100" i="12"/>
  <c r="I100" i="12"/>
  <c r="G100" i="12"/>
  <c r="E100" i="12"/>
  <c r="K99" i="12"/>
  <c r="I99" i="12"/>
  <c r="G99" i="12"/>
  <c r="E99" i="12"/>
  <c r="K98" i="12"/>
  <c r="I98" i="12"/>
  <c r="G98" i="12"/>
  <c r="E98" i="12"/>
  <c r="K97" i="12"/>
  <c r="I97" i="12"/>
  <c r="G97" i="12"/>
  <c r="E97" i="12"/>
  <c r="K96" i="12"/>
  <c r="I96" i="12"/>
  <c r="G96" i="12"/>
  <c r="E96" i="12"/>
  <c r="K95" i="12"/>
  <c r="I95" i="12"/>
  <c r="G95" i="12"/>
  <c r="E95" i="12"/>
  <c r="K94" i="12"/>
  <c r="I94" i="12"/>
  <c r="G94" i="12"/>
  <c r="E94" i="12"/>
  <c r="K93" i="12"/>
  <c r="I93" i="12"/>
  <c r="G93" i="12"/>
  <c r="E93" i="12"/>
  <c r="K92" i="12"/>
  <c r="I92" i="12"/>
  <c r="G92" i="12"/>
  <c r="E92" i="12"/>
  <c r="K91" i="12"/>
  <c r="I91" i="12"/>
  <c r="G91" i="12"/>
  <c r="E91" i="12"/>
  <c r="K90" i="12"/>
  <c r="I90" i="12"/>
  <c r="G90" i="12"/>
  <c r="E90" i="12"/>
  <c r="K89" i="12"/>
  <c r="I89" i="12"/>
  <c r="G89" i="12"/>
  <c r="E89" i="12"/>
  <c r="J87" i="12"/>
  <c r="H87" i="12"/>
  <c r="F87" i="12"/>
  <c r="D87" i="12"/>
  <c r="C87" i="12"/>
  <c r="K86" i="12"/>
  <c r="I86" i="12"/>
  <c r="G86" i="12"/>
  <c r="E86" i="12"/>
  <c r="K85" i="12"/>
  <c r="I85" i="12"/>
  <c r="G85" i="12"/>
  <c r="E85" i="12"/>
  <c r="K84" i="12"/>
  <c r="I84" i="12"/>
  <c r="G84" i="12"/>
  <c r="E84" i="12"/>
  <c r="K83" i="12"/>
  <c r="I83" i="12"/>
  <c r="G83" i="12"/>
  <c r="E83" i="12"/>
  <c r="K82" i="12"/>
  <c r="I82" i="12"/>
  <c r="G82" i="12"/>
  <c r="E82" i="12"/>
  <c r="K81" i="12"/>
  <c r="I81" i="12"/>
  <c r="G81" i="12"/>
  <c r="E81" i="12"/>
  <c r="K80" i="12"/>
  <c r="I80" i="12"/>
  <c r="G80" i="12"/>
  <c r="E80" i="12"/>
  <c r="K79" i="12"/>
  <c r="I79" i="12"/>
  <c r="G79" i="12"/>
  <c r="E79" i="12"/>
  <c r="K78" i="12"/>
  <c r="I78" i="12"/>
  <c r="G78" i="12"/>
  <c r="E78" i="12"/>
  <c r="K77" i="12"/>
  <c r="I77" i="12"/>
  <c r="G77" i="12"/>
  <c r="E77" i="12"/>
  <c r="K76" i="12"/>
  <c r="I76" i="12"/>
  <c r="G76" i="12"/>
  <c r="E76" i="12"/>
  <c r="K75" i="12"/>
  <c r="I75" i="12"/>
  <c r="G75" i="12"/>
  <c r="E75" i="12"/>
  <c r="H73" i="12"/>
  <c r="F73" i="12"/>
  <c r="D73" i="12"/>
  <c r="K72" i="12"/>
  <c r="I72" i="12"/>
  <c r="G72" i="12"/>
  <c r="E72" i="12"/>
  <c r="K71" i="12"/>
  <c r="I71" i="12"/>
  <c r="G71" i="12"/>
  <c r="E71" i="12"/>
  <c r="K70" i="12"/>
  <c r="I70" i="12"/>
  <c r="G70" i="12"/>
  <c r="E70" i="12"/>
  <c r="K69" i="12"/>
  <c r="I69" i="12"/>
  <c r="G69" i="12"/>
  <c r="E69" i="12"/>
  <c r="K68" i="12"/>
  <c r="I68" i="12"/>
  <c r="G68" i="12"/>
  <c r="E68" i="12"/>
  <c r="K67" i="12"/>
  <c r="I67" i="12"/>
  <c r="G67" i="12"/>
  <c r="E67" i="12"/>
  <c r="K66" i="12"/>
  <c r="I66" i="12"/>
  <c r="G66" i="12"/>
  <c r="E66" i="12"/>
  <c r="K65" i="12"/>
  <c r="I65" i="12"/>
  <c r="G65" i="12"/>
  <c r="E65" i="12"/>
  <c r="K64" i="12"/>
  <c r="I64" i="12"/>
  <c r="G64" i="12"/>
  <c r="E64" i="12"/>
  <c r="K63" i="12"/>
  <c r="I63" i="12"/>
  <c r="G63" i="12"/>
  <c r="E63" i="12"/>
  <c r="K62" i="12"/>
  <c r="I62" i="12"/>
  <c r="G62" i="12"/>
  <c r="E62" i="12"/>
  <c r="K61" i="12"/>
  <c r="I61" i="12"/>
  <c r="G61" i="12"/>
  <c r="E61" i="12"/>
  <c r="K60" i="12"/>
  <c r="I60" i="12"/>
  <c r="G60" i="12"/>
  <c r="E60" i="12"/>
  <c r="K59" i="12"/>
  <c r="I59" i="12"/>
  <c r="G59" i="12"/>
  <c r="E59" i="12"/>
  <c r="K58" i="12"/>
  <c r="I58" i="12"/>
  <c r="G58" i="12"/>
  <c r="E58" i="12"/>
  <c r="K57" i="12"/>
  <c r="I57" i="12"/>
  <c r="G57" i="12"/>
  <c r="E57" i="12"/>
  <c r="K56" i="12"/>
  <c r="I56" i="12"/>
  <c r="G56" i="12"/>
  <c r="E56" i="12"/>
  <c r="C73" i="12"/>
  <c r="J53" i="12"/>
  <c r="H53" i="12"/>
  <c r="F53" i="12"/>
  <c r="C53" i="12"/>
  <c r="K52" i="12"/>
  <c r="I52" i="12"/>
  <c r="G52" i="12"/>
  <c r="E52" i="12"/>
  <c r="K51" i="12"/>
  <c r="I51" i="12"/>
  <c r="G51" i="12"/>
  <c r="E51" i="12"/>
  <c r="K50" i="12"/>
  <c r="I50" i="12"/>
  <c r="G50" i="12"/>
  <c r="E50" i="12"/>
  <c r="K49" i="12"/>
  <c r="I49" i="12"/>
  <c r="G49" i="12"/>
  <c r="E49" i="12"/>
  <c r="I48" i="12"/>
  <c r="G48" i="12"/>
  <c r="D53" i="12"/>
  <c r="H46" i="12"/>
  <c r="F46" i="12"/>
  <c r="D46" i="12"/>
  <c r="C46" i="12"/>
  <c r="K45" i="12"/>
  <c r="I45" i="12"/>
  <c r="G45" i="12"/>
  <c r="E45" i="12"/>
  <c r="I44" i="12"/>
  <c r="G44" i="12"/>
  <c r="E44" i="12"/>
  <c r="K43" i="12"/>
  <c r="I43" i="12"/>
  <c r="G43" i="12"/>
  <c r="E43" i="12"/>
  <c r="K42" i="12"/>
  <c r="I42" i="12"/>
  <c r="G42" i="12"/>
  <c r="E42" i="12"/>
  <c r="K41" i="12"/>
  <c r="I41" i="12"/>
  <c r="G41" i="12"/>
  <c r="E41" i="12"/>
  <c r="K40" i="12"/>
  <c r="I40" i="12"/>
  <c r="G40" i="12"/>
  <c r="E40" i="12"/>
  <c r="K39" i="12"/>
  <c r="I39" i="12"/>
  <c r="G39" i="12"/>
  <c r="E39" i="12"/>
  <c r="H37" i="12"/>
  <c r="F37" i="12"/>
  <c r="D37" i="12"/>
  <c r="C37" i="12"/>
  <c r="K36" i="12"/>
  <c r="I36" i="12"/>
  <c r="G36" i="12"/>
  <c r="E36" i="12"/>
  <c r="K35" i="12"/>
  <c r="I35" i="12"/>
  <c r="G35" i="12"/>
  <c r="E35" i="12"/>
  <c r="K34" i="12"/>
  <c r="I34" i="12"/>
  <c r="G34" i="12"/>
  <c r="E34" i="12"/>
  <c r="K33" i="12"/>
  <c r="I33" i="12"/>
  <c r="G33" i="12"/>
  <c r="E33" i="12"/>
  <c r="K32" i="12"/>
  <c r="I32" i="12"/>
  <c r="G32" i="12"/>
  <c r="E32" i="12"/>
  <c r="K31" i="12"/>
  <c r="I31" i="12"/>
  <c r="G31" i="12"/>
  <c r="E31" i="12"/>
  <c r="K30" i="12"/>
  <c r="I30" i="12"/>
  <c r="G30" i="12"/>
  <c r="E30" i="12"/>
  <c r="K29" i="12"/>
  <c r="I29" i="12"/>
  <c r="G29" i="12"/>
  <c r="E29" i="12"/>
  <c r="K28" i="12"/>
  <c r="I28" i="12"/>
  <c r="G28" i="12"/>
  <c r="E28" i="12"/>
  <c r="K24" i="12"/>
  <c r="I24" i="12"/>
  <c r="G24" i="12"/>
  <c r="E24" i="12"/>
  <c r="K23" i="12"/>
  <c r="I23" i="12"/>
  <c r="G23" i="12"/>
  <c r="E23" i="12"/>
  <c r="K22" i="12"/>
  <c r="I22" i="12"/>
  <c r="G22" i="12"/>
  <c r="E22" i="12"/>
  <c r="K21" i="12"/>
  <c r="I21" i="12"/>
  <c r="G21" i="12"/>
  <c r="E21" i="12"/>
  <c r="K20" i="12"/>
  <c r="I20" i="12"/>
  <c r="G20" i="12"/>
  <c r="E20" i="12"/>
  <c r="K19" i="12"/>
  <c r="I19" i="12"/>
  <c r="G19" i="12"/>
  <c r="E19" i="12"/>
  <c r="K18" i="12"/>
  <c r="I18" i="12"/>
  <c r="G18" i="12"/>
  <c r="E18" i="12"/>
  <c r="K17" i="12"/>
  <c r="I17" i="12"/>
  <c r="G17" i="12"/>
  <c r="E17" i="12"/>
  <c r="K16" i="12"/>
  <c r="I16" i="12"/>
  <c r="G16" i="12"/>
  <c r="E16" i="12"/>
  <c r="K15" i="12"/>
  <c r="I15" i="12"/>
  <c r="G15" i="12"/>
  <c r="E15" i="12"/>
  <c r="K14" i="12"/>
  <c r="I14" i="12"/>
  <c r="G14" i="12"/>
  <c r="E14" i="12"/>
  <c r="K13" i="12"/>
  <c r="I13" i="12"/>
  <c r="G13" i="12"/>
  <c r="E13" i="12"/>
  <c r="K12" i="12"/>
  <c r="I12" i="12"/>
  <c r="G12" i="12"/>
  <c r="E12" i="12"/>
  <c r="K11" i="12"/>
  <c r="I11" i="12"/>
  <c r="G11" i="12"/>
  <c r="E11" i="12"/>
  <c r="K10" i="12"/>
  <c r="I10" i="12"/>
  <c r="G10" i="12"/>
  <c r="E10" i="12"/>
  <c r="K9" i="12"/>
  <c r="I9" i="12"/>
  <c r="G9" i="12"/>
  <c r="E9" i="12"/>
  <c r="K8" i="12"/>
  <c r="I8" i="12"/>
  <c r="G8" i="12"/>
  <c r="E8" i="12"/>
  <c r="K7" i="12"/>
  <c r="I7" i="12"/>
  <c r="G7" i="12"/>
  <c r="E7" i="12"/>
  <c r="K8" i="10"/>
  <c r="G106" i="12" l="1"/>
  <c r="G37" i="12"/>
  <c r="I106" i="12"/>
  <c r="I37" i="12"/>
  <c r="K106" i="12"/>
  <c r="E106" i="12"/>
  <c r="G53" i="12"/>
  <c r="E53" i="12"/>
  <c r="I53" i="12"/>
  <c r="I128" i="12"/>
  <c r="G55" i="12"/>
  <c r="E37" i="12"/>
  <c r="K128" i="12"/>
  <c r="G87" i="12"/>
  <c r="E87" i="12"/>
  <c r="I87" i="12"/>
  <c r="K87" i="12"/>
  <c r="I46" i="12"/>
  <c r="G46" i="12"/>
  <c r="E46" i="12"/>
  <c r="J129" i="12"/>
  <c r="H129" i="12"/>
  <c r="F129" i="12"/>
  <c r="E128" i="12"/>
  <c r="G128" i="12"/>
  <c r="D129" i="12"/>
  <c r="I73" i="12"/>
  <c r="C129" i="12"/>
  <c r="E73" i="12"/>
  <c r="G73" i="12"/>
  <c r="E48" i="12"/>
  <c r="I55" i="12"/>
  <c r="I26" i="12"/>
  <c r="K26" i="12"/>
  <c r="E55" i="12"/>
  <c r="J54" i="10"/>
  <c r="I129" i="12" l="1"/>
  <c r="G129" i="12"/>
  <c r="K129" i="12"/>
  <c r="E129" i="12"/>
  <c r="K43" i="10"/>
  <c r="D47" i="10" l="1"/>
  <c r="D42" i="10" l="1"/>
  <c r="J25" i="10" l="1"/>
  <c r="H25" i="10"/>
  <c r="F25" i="10"/>
  <c r="D25" i="10"/>
  <c r="E24" i="10"/>
  <c r="G24" i="10"/>
  <c r="I24" i="10"/>
  <c r="K24" i="10"/>
  <c r="C25" i="10"/>
  <c r="K25" i="10" s="1"/>
  <c r="S8" i="11" l="1"/>
  <c r="J127" i="10" l="1"/>
  <c r="H127" i="10"/>
  <c r="F127" i="10"/>
  <c r="D127" i="10"/>
  <c r="C127" i="10"/>
  <c r="K126" i="10"/>
  <c r="I126" i="10"/>
  <c r="G126" i="10"/>
  <c r="E126" i="10"/>
  <c r="K125" i="10"/>
  <c r="I125" i="10"/>
  <c r="G125" i="10"/>
  <c r="E125" i="10"/>
  <c r="K124" i="10"/>
  <c r="I124" i="10"/>
  <c r="G124" i="10"/>
  <c r="E124" i="10"/>
  <c r="K123" i="10"/>
  <c r="I123" i="10"/>
  <c r="G123" i="10"/>
  <c r="E123" i="10"/>
  <c r="K122" i="10"/>
  <c r="I122" i="10"/>
  <c r="G122" i="10"/>
  <c r="E122" i="10"/>
  <c r="K121" i="10"/>
  <c r="I121" i="10"/>
  <c r="G121" i="10"/>
  <c r="E121" i="10"/>
  <c r="K120" i="10"/>
  <c r="I120" i="10"/>
  <c r="G120" i="10"/>
  <c r="E120" i="10"/>
  <c r="K119" i="10"/>
  <c r="I119" i="10"/>
  <c r="G119" i="10"/>
  <c r="E119" i="10"/>
  <c r="K118" i="10"/>
  <c r="I118" i="10"/>
  <c r="G118" i="10"/>
  <c r="E118" i="10"/>
  <c r="K117" i="10"/>
  <c r="I117" i="10"/>
  <c r="G117" i="10"/>
  <c r="E117" i="10"/>
  <c r="K116" i="10"/>
  <c r="I116" i="10"/>
  <c r="G116" i="10"/>
  <c r="E116" i="10"/>
  <c r="K115" i="10"/>
  <c r="I115" i="10"/>
  <c r="G115" i="10"/>
  <c r="E115" i="10"/>
  <c r="K114" i="10"/>
  <c r="I114" i="10"/>
  <c r="G114" i="10"/>
  <c r="E114" i="10"/>
  <c r="K113" i="10"/>
  <c r="I113" i="10"/>
  <c r="G113" i="10"/>
  <c r="E113" i="10"/>
  <c r="K112" i="10"/>
  <c r="I112" i="10"/>
  <c r="G112" i="10"/>
  <c r="E112" i="10"/>
  <c r="K111" i="10"/>
  <c r="I111" i="10"/>
  <c r="G111" i="10"/>
  <c r="E111" i="10"/>
  <c r="K110" i="10"/>
  <c r="I110" i="10"/>
  <c r="G110" i="10"/>
  <c r="E110" i="10"/>
  <c r="K109" i="10"/>
  <c r="I109" i="10"/>
  <c r="G109" i="10"/>
  <c r="E109" i="10"/>
  <c r="K108" i="10"/>
  <c r="I108" i="10"/>
  <c r="G108" i="10"/>
  <c r="E108" i="10"/>
  <c r="K107" i="10"/>
  <c r="I107" i="10"/>
  <c r="G107" i="10"/>
  <c r="E107" i="10"/>
  <c r="J105" i="10"/>
  <c r="H105" i="10"/>
  <c r="F105" i="10"/>
  <c r="D105" i="10"/>
  <c r="C105" i="10"/>
  <c r="K104" i="10"/>
  <c r="I104" i="10"/>
  <c r="G104" i="10"/>
  <c r="E104" i="10"/>
  <c r="K103" i="10"/>
  <c r="I103" i="10"/>
  <c r="G103" i="10"/>
  <c r="E103" i="10"/>
  <c r="K102" i="10"/>
  <c r="I102" i="10"/>
  <c r="G102" i="10"/>
  <c r="E102" i="10"/>
  <c r="K101" i="10"/>
  <c r="I101" i="10"/>
  <c r="G101" i="10"/>
  <c r="E101" i="10"/>
  <c r="K100" i="10"/>
  <c r="I100" i="10"/>
  <c r="G100" i="10"/>
  <c r="E100" i="10"/>
  <c r="K99" i="10"/>
  <c r="I99" i="10"/>
  <c r="G99" i="10"/>
  <c r="E99" i="10"/>
  <c r="K98" i="10"/>
  <c r="I98" i="10"/>
  <c r="G98" i="10"/>
  <c r="E98" i="10"/>
  <c r="K97" i="10"/>
  <c r="I97" i="10"/>
  <c r="G97" i="10"/>
  <c r="E97" i="10"/>
  <c r="K96" i="10"/>
  <c r="I96" i="10"/>
  <c r="G96" i="10"/>
  <c r="E96" i="10"/>
  <c r="K95" i="10"/>
  <c r="I95" i="10"/>
  <c r="G95" i="10"/>
  <c r="E95" i="10"/>
  <c r="K94" i="10"/>
  <c r="I94" i="10"/>
  <c r="G94" i="10"/>
  <c r="E94" i="10"/>
  <c r="K93" i="10"/>
  <c r="I93" i="10"/>
  <c r="G93" i="10"/>
  <c r="E93" i="10"/>
  <c r="K92" i="10"/>
  <c r="I92" i="10"/>
  <c r="G92" i="10"/>
  <c r="E92" i="10"/>
  <c r="K91" i="10"/>
  <c r="I91" i="10"/>
  <c r="G91" i="10"/>
  <c r="E91" i="10"/>
  <c r="K90" i="10"/>
  <c r="I90" i="10"/>
  <c r="G90" i="10"/>
  <c r="E90" i="10"/>
  <c r="K89" i="10"/>
  <c r="I89" i="10"/>
  <c r="G89" i="10"/>
  <c r="E89" i="10"/>
  <c r="K88" i="10"/>
  <c r="I88" i="10"/>
  <c r="G88" i="10"/>
  <c r="E88" i="10"/>
  <c r="J86" i="10"/>
  <c r="H86" i="10"/>
  <c r="F86" i="10"/>
  <c r="D86" i="10"/>
  <c r="C86" i="10"/>
  <c r="K85" i="10"/>
  <c r="I85" i="10"/>
  <c r="G85" i="10"/>
  <c r="E85" i="10"/>
  <c r="K84" i="10"/>
  <c r="I84" i="10"/>
  <c r="G84" i="10"/>
  <c r="E84" i="10"/>
  <c r="K83" i="10"/>
  <c r="I83" i="10"/>
  <c r="G83" i="10"/>
  <c r="E83" i="10"/>
  <c r="K82" i="10"/>
  <c r="I82" i="10"/>
  <c r="G82" i="10"/>
  <c r="E82" i="10"/>
  <c r="K81" i="10"/>
  <c r="I81" i="10"/>
  <c r="G81" i="10"/>
  <c r="E81" i="10"/>
  <c r="K80" i="10"/>
  <c r="I80" i="10"/>
  <c r="G80" i="10"/>
  <c r="E80" i="10"/>
  <c r="K79" i="10"/>
  <c r="I79" i="10"/>
  <c r="G79" i="10"/>
  <c r="E79" i="10"/>
  <c r="K78" i="10"/>
  <c r="I78" i="10"/>
  <c r="G78" i="10"/>
  <c r="E78" i="10"/>
  <c r="K77" i="10"/>
  <c r="I77" i="10"/>
  <c r="G77" i="10"/>
  <c r="E77" i="10"/>
  <c r="K76" i="10"/>
  <c r="I76" i="10"/>
  <c r="G76" i="10"/>
  <c r="E76" i="10"/>
  <c r="K75" i="10"/>
  <c r="I75" i="10"/>
  <c r="G75" i="10"/>
  <c r="E75" i="10"/>
  <c r="K74" i="10"/>
  <c r="I74" i="10"/>
  <c r="G74" i="10"/>
  <c r="E74" i="10"/>
  <c r="H72" i="10"/>
  <c r="F72" i="10"/>
  <c r="D72" i="10"/>
  <c r="K71" i="10"/>
  <c r="I71" i="10"/>
  <c r="G71" i="10"/>
  <c r="E71" i="10"/>
  <c r="K70" i="10"/>
  <c r="I70" i="10"/>
  <c r="G70" i="10"/>
  <c r="E70" i="10"/>
  <c r="K69" i="10"/>
  <c r="I69" i="10"/>
  <c r="G69" i="10"/>
  <c r="E69" i="10"/>
  <c r="K68" i="10"/>
  <c r="I68" i="10"/>
  <c r="G68" i="10"/>
  <c r="E68" i="10"/>
  <c r="K67" i="10"/>
  <c r="I67" i="10"/>
  <c r="G67" i="10"/>
  <c r="E67" i="10"/>
  <c r="K66" i="10"/>
  <c r="I66" i="10"/>
  <c r="G66" i="10"/>
  <c r="E66" i="10"/>
  <c r="K65" i="10"/>
  <c r="I65" i="10"/>
  <c r="G65" i="10"/>
  <c r="E65" i="10"/>
  <c r="K64" i="10"/>
  <c r="I64" i="10"/>
  <c r="G64" i="10"/>
  <c r="E64" i="10"/>
  <c r="K63" i="10"/>
  <c r="I63" i="10"/>
  <c r="G63" i="10"/>
  <c r="E63" i="10"/>
  <c r="K62" i="10"/>
  <c r="I62" i="10"/>
  <c r="G62" i="10"/>
  <c r="E62" i="10"/>
  <c r="K61" i="10"/>
  <c r="I61" i="10"/>
  <c r="G61" i="10"/>
  <c r="E61" i="10"/>
  <c r="K60" i="10"/>
  <c r="I60" i="10"/>
  <c r="G60" i="10"/>
  <c r="E60" i="10"/>
  <c r="K59" i="10"/>
  <c r="I59" i="10"/>
  <c r="G59" i="10"/>
  <c r="E59" i="10"/>
  <c r="K58" i="10"/>
  <c r="I58" i="10"/>
  <c r="G58" i="10"/>
  <c r="E58" i="10"/>
  <c r="K57" i="10"/>
  <c r="I57" i="10"/>
  <c r="G57" i="10"/>
  <c r="E57" i="10"/>
  <c r="K56" i="10"/>
  <c r="I56" i="10"/>
  <c r="G56" i="10"/>
  <c r="E56" i="10"/>
  <c r="K55" i="10"/>
  <c r="I55" i="10"/>
  <c r="G55" i="10"/>
  <c r="E55" i="10"/>
  <c r="J72" i="10"/>
  <c r="K72" i="10" s="1"/>
  <c r="C54" i="10"/>
  <c r="C72" i="10" s="1"/>
  <c r="J52" i="10"/>
  <c r="H52" i="10"/>
  <c r="F52" i="10"/>
  <c r="D52" i="10"/>
  <c r="C52" i="10"/>
  <c r="K51" i="10"/>
  <c r="I51" i="10"/>
  <c r="G51" i="10"/>
  <c r="E51" i="10"/>
  <c r="K50" i="10"/>
  <c r="I50" i="10"/>
  <c r="G50" i="10"/>
  <c r="E50" i="10"/>
  <c r="K49" i="10"/>
  <c r="I49" i="10"/>
  <c r="G49" i="10"/>
  <c r="E49" i="10"/>
  <c r="K48" i="10"/>
  <c r="I48" i="10"/>
  <c r="G48" i="10"/>
  <c r="E48" i="10"/>
  <c r="I47" i="10"/>
  <c r="G47" i="10"/>
  <c r="E47" i="10"/>
  <c r="J45" i="10"/>
  <c r="H45" i="10"/>
  <c r="F45" i="10"/>
  <c r="D45" i="10"/>
  <c r="C45" i="10"/>
  <c r="K44" i="10"/>
  <c r="I44" i="10"/>
  <c r="G44" i="10"/>
  <c r="E44" i="10"/>
  <c r="I43" i="10"/>
  <c r="G43" i="10"/>
  <c r="E43" i="10"/>
  <c r="K42" i="10"/>
  <c r="I42" i="10"/>
  <c r="G42" i="10"/>
  <c r="E42" i="10"/>
  <c r="K41" i="10"/>
  <c r="I41" i="10"/>
  <c r="G41" i="10"/>
  <c r="E41" i="10"/>
  <c r="K40" i="10"/>
  <c r="I40" i="10"/>
  <c r="G40" i="10"/>
  <c r="E40" i="10"/>
  <c r="K39" i="10"/>
  <c r="I39" i="10"/>
  <c r="G39" i="10"/>
  <c r="E39" i="10"/>
  <c r="K38" i="10"/>
  <c r="I38" i="10"/>
  <c r="G38" i="10"/>
  <c r="E38" i="10"/>
  <c r="J36" i="10"/>
  <c r="H36" i="10"/>
  <c r="F36" i="10"/>
  <c r="D36" i="10"/>
  <c r="C36" i="10"/>
  <c r="K35" i="10"/>
  <c r="I35" i="10"/>
  <c r="G35" i="10"/>
  <c r="E35" i="10"/>
  <c r="K34" i="10"/>
  <c r="I34" i="10"/>
  <c r="G34" i="10"/>
  <c r="E34" i="10"/>
  <c r="K33" i="10"/>
  <c r="I33" i="10"/>
  <c r="G33" i="10"/>
  <c r="E33" i="10"/>
  <c r="K32" i="10"/>
  <c r="I32" i="10"/>
  <c r="G32" i="10"/>
  <c r="E32" i="10"/>
  <c r="K31" i="10"/>
  <c r="I31" i="10"/>
  <c r="G31" i="10"/>
  <c r="E31" i="10"/>
  <c r="K30" i="10"/>
  <c r="I30" i="10"/>
  <c r="G30" i="10"/>
  <c r="E30" i="10"/>
  <c r="K29" i="10"/>
  <c r="I29" i="10"/>
  <c r="G29" i="10"/>
  <c r="E29" i="10"/>
  <c r="K28" i="10"/>
  <c r="I28" i="10"/>
  <c r="G28" i="10"/>
  <c r="E28" i="10"/>
  <c r="K27" i="10"/>
  <c r="I27" i="10"/>
  <c r="G27" i="10"/>
  <c r="E27" i="10"/>
  <c r="K23" i="10"/>
  <c r="I23" i="10"/>
  <c r="G23" i="10"/>
  <c r="E23" i="10"/>
  <c r="K22" i="10"/>
  <c r="I22" i="10"/>
  <c r="G22" i="10"/>
  <c r="E22" i="10"/>
  <c r="K21" i="10"/>
  <c r="I21" i="10"/>
  <c r="G21" i="10"/>
  <c r="E21" i="10"/>
  <c r="K20" i="10"/>
  <c r="I20" i="10"/>
  <c r="G20" i="10"/>
  <c r="E20" i="10"/>
  <c r="K19" i="10"/>
  <c r="I19" i="10"/>
  <c r="G19" i="10"/>
  <c r="E19" i="10"/>
  <c r="K18" i="10"/>
  <c r="I18" i="10"/>
  <c r="G18" i="10"/>
  <c r="E18" i="10"/>
  <c r="K17" i="10"/>
  <c r="I17" i="10"/>
  <c r="G17" i="10"/>
  <c r="E17" i="10"/>
  <c r="K16" i="10"/>
  <c r="I16" i="10"/>
  <c r="G16" i="10"/>
  <c r="E16" i="10"/>
  <c r="K15" i="10"/>
  <c r="I15" i="10"/>
  <c r="G15" i="10"/>
  <c r="E15" i="10"/>
  <c r="K14" i="10"/>
  <c r="I14" i="10"/>
  <c r="G14" i="10"/>
  <c r="E14" i="10"/>
  <c r="K13" i="10"/>
  <c r="I13" i="10"/>
  <c r="G13" i="10"/>
  <c r="E13" i="10"/>
  <c r="K12" i="10"/>
  <c r="I12" i="10"/>
  <c r="G12" i="10"/>
  <c r="E12" i="10"/>
  <c r="K11" i="10"/>
  <c r="I11" i="10"/>
  <c r="G11" i="10"/>
  <c r="E11" i="10"/>
  <c r="K10" i="10"/>
  <c r="I10" i="10"/>
  <c r="G10" i="10"/>
  <c r="E10" i="10"/>
  <c r="K9" i="10"/>
  <c r="I9" i="10"/>
  <c r="G9" i="10"/>
  <c r="E9" i="10"/>
  <c r="I8" i="10"/>
  <c r="G8" i="10"/>
  <c r="E8" i="10"/>
  <c r="K7" i="10"/>
  <c r="I7" i="10"/>
  <c r="G7" i="10"/>
  <c r="E7" i="10"/>
  <c r="J71" i="9"/>
  <c r="K71" i="9" s="1"/>
  <c r="C53" i="9"/>
  <c r="G52" i="10" l="1"/>
  <c r="E52" i="10"/>
  <c r="E127" i="10"/>
  <c r="G127" i="10"/>
  <c r="K86" i="10"/>
  <c r="K105" i="10"/>
  <c r="E105" i="10"/>
  <c r="G105" i="10"/>
  <c r="E45" i="10"/>
  <c r="G45" i="10"/>
  <c r="G54" i="10"/>
  <c r="I127" i="10"/>
  <c r="I52" i="10"/>
  <c r="I105" i="10"/>
  <c r="K127" i="10"/>
  <c r="K45" i="10"/>
  <c r="E25" i="10"/>
  <c r="I25" i="10"/>
  <c r="G25" i="10"/>
  <c r="F128" i="10"/>
  <c r="E86" i="10"/>
  <c r="G86" i="10"/>
  <c r="I86" i="10"/>
  <c r="I72" i="10"/>
  <c r="D128" i="10"/>
  <c r="K36" i="10"/>
  <c r="E36" i="10"/>
  <c r="G36" i="10"/>
  <c r="I36" i="10"/>
  <c r="J128" i="10"/>
  <c r="C128" i="10"/>
  <c r="E72" i="10"/>
  <c r="I45" i="10"/>
  <c r="I54" i="10"/>
  <c r="G72" i="10"/>
  <c r="H128" i="10"/>
  <c r="E54" i="10"/>
  <c r="E128" i="10" l="1"/>
  <c r="I128" i="10"/>
  <c r="G128" i="10"/>
  <c r="K128" i="10"/>
  <c r="J126" i="9" l="1"/>
  <c r="K126" i="9" s="1"/>
  <c r="H126" i="9"/>
  <c r="I126" i="9" s="1"/>
  <c r="G126" i="9"/>
  <c r="F126" i="9"/>
  <c r="E126" i="9"/>
  <c r="D126" i="9"/>
  <c r="C126" i="9"/>
  <c r="K125" i="9"/>
  <c r="I125" i="9"/>
  <c r="G125" i="9"/>
  <c r="E125" i="9"/>
  <c r="K124" i="9"/>
  <c r="I124" i="9"/>
  <c r="G124" i="9"/>
  <c r="E124" i="9"/>
  <c r="K123" i="9"/>
  <c r="I123" i="9"/>
  <c r="G123" i="9"/>
  <c r="E123" i="9"/>
  <c r="K122" i="9"/>
  <c r="I122" i="9"/>
  <c r="G122" i="9"/>
  <c r="E122" i="9"/>
  <c r="K121" i="9"/>
  <c r="I121" i="9"/>
  <c r="G121" i="9"/>
  <c r="E121" i="9"/>
  <c r="K120" i="9"/>
  <c r="I120" i="9"/>
  <c r="G120" i="9"/>
  <c r="E120" i="9"/>
  <c r="K119" i="9"/>
  <c r="I119" i="9"/>
  <c r="G119" i="9"/>
  <c r="E119" i="9"/>
  <c r="K118" i="9"/>
  <c r="I118" i="9"/>
  <c r="G118" i="9"/>
  <c r="E118" i="9"/>
  <c r="K117" i="9"/>
  <c r="I117" i="9"/>
  <c r="G117" i="9"/>
  <c r="E117" i="9"/>
  <c r="K116" i="9"/>
  <c r="I116" i="9"/>
  <c r="G116" i="9"/>
  <c r="E116" i="9"/>
  <c r="K115" i="9"/>
  <c r="I115" i="9"/>
  <c r="G115" i="9"/>
  <c r="E115" i="9"/>
  <c r="K114" i="9"/>
  <c r="I114" i="9"/>
  <c r="G114" i="9"/>
  <c r="E114" i="9"/>
  <c r="K113" i="9"/>
  <c r="I113" i="9"/>
  <c r="G113" i="9"/>
  <c r="E113" i="9"/>
  <c r="K112" i="9"/>
  <c r="I112" i="9"/>
  <c r="G112" i="9"/>
  <c r="E112" i="9"/>
  <c r="K111" i="9"/>
  <c r="I111" i="9"/>
  <c r="G111" i="9"/>
  <c r="E111" i="9"/>
  <c r="K110" i="9"/>
  <c r="I110" i="9"/>
  <c r="G110" i="9"/>
  <c r="E110" i="9"/>
  <c r="K109" i="9"/>
  <c r="I109" i="9"/>
  <c r="G109" i="9"/>
  <c r="E109" i="9"/>
  <c r="K108" i="9"/>
  <c r="I108" i="9"/>
  <c r="G108" i="9"/>
  <c r="E108" i="9"/>
  <c r="K107" i="9"/>
  <c r="I107" i="9"/>
  <c r="G107" i="9"/>
  <c r="E107" i="9"/>
  <c r="K106" i="9"/>
  <c r="I106" i="9"/>
  <c r="G106" i="9"/>
  <c r="E106" i="9"/>
  <c r="J104" i="9"/>
  <c r="K104" i="9" s="1"/>
  <c r="H104" i="9"/>
  <c r="I104" i="9" s="1"/>
  <c r="F104" i="9"/>
  <c r="G104" i="9" s="1"/>
  <c r="D104" i="9"/>
  <c r="C104" i="9"/>
  <c r="E104" i="9" s="1"/>
  <c r="K103" i="9"/>
  <c r="I103" i="9"/>
  <c r="G103" i="9"/>
  <c r="E103" i="9"/>
  <c r="K102" i="9"/>
  <c r="I102" i="9"/>
  <c r="G102" i="9"/>
  <c r="E102" i="9"/>
  <c r="K101" i="9"/>
  <c r="I101" i="9"/>
  <c r="G101" i="9"/>
  <c r="E101" i="9"/>
  <c r="K100" i="9"/>
  <c r="I100" i="9"/>
  <c r="G100" i="9"/>
  <c r="E100" i="9"/>
  <c r="K99" i="9"/>
  <c r="I99" i="9"/>
  <c r="G99" i="9"/>
  <c r="E99" i="9"/>
  <c r="K98" i="9"/>
  <c r="I98" i="9"/>
  <c r="G98" i="9"/>
  <c r="E98" i="9"/>
  <c r="K97" i="9"/>
  <c r="I97" i="9"/>
  <c r="G97" i="9"/>
  <c r="E97" i="9"/>
  <c r="K96" i="9"/>
  <c r="I96" i="9"/>
  <c r="G96" i="9"/>
  <c r="E96" i="9"/>
  <c r="K95" i="9"/>
  <c r="I95" i="9"/>
  <c r="G95" i="9"/>
  <c r="E95" i="9"/>
  <c r="K94" i="9"/>
  <c r="I94" i="9"/>
  <c r="G94" i="9"/>
  <c r="E94" i="9"/>
  <c r="K93" i="9"/>
  <c r="I93" i="9"/>
  <c r="G93" i="9"/>
  <c r="E93" i="9"/>
  <c r="K92" i="9"/>
  <c r="I92" i="9"/>
  <c r="G92" i="9"/>
  <c r="E92" i="9"/>
  <c r="K91" i="9"/>
  <c r="I91" i="9"/>
  <c r="G91" i="9"/>
  <c r="E91" i="9"/>
  <c r="K90" i="9"/>
  <c r="I90" i="9"/>
  <c r="G90" i="9"/>
  <c r="E90" i="9"/>
  <c r="K89" i="9"/>
  <c r="I89" i="9"/>
  <c r="G89" i="9"/>
  <c r="E89" i="9"/>
  <c r="K88" i="9"/>
  <c r="I88" i="9"/>
  <c r="G88" i="9"/>
  <c r="E88" i="9"/>
  <c r="K87" i="9"/>
  <c r="I87" i="9"/>
  <c r="G87" i="9"/>
  <c r="E87" i="9"/>
  <c r="J85" i="9"/>
  <c r="H85" i="9"/>
  <c r="I85" i="9" s="1"/>
  <c r="F85" i="9"/>
  <c r="D85" i="9"/>
  <c r="C85" i="9"/>
  <c r="K84" i="9"/>
  <c r="I84" i="9"/>
  <c r="G84" i="9"/>
  <c r="E84" i="9"/>
  <c r="K83" i="9"/>
  <c r="I83" i="9"/>
  <c r="G83" i="9"/>
  <c r="E83" i="9"/>
  <c r="K82" i="9"/>
  <c r="I82" i="9"/>
  <c r="G82" i="9"/>
  <c r="E82" i="9"/>
  <c r="K81" i="9"/>
  <c r="I81" i="9"/>
  <c r="G81" i="9"/>
  <c r="E81" i="9"/>
  <c r="K80" i="9"/>
  <c r="I80" i="9"/>
  <c r="G80" i="9"/>
  <c r="E80" i="9"/>
  <c r="K79" i="9"/>
  <c r="I79" i="9"/>
  <c r="G79" i="9"/>
  <c r="E79" i="9"/>
  <c r="K78" i="9"/>
  <c r="I78" i="9"/>
  <c r="G78" i="9"/>
  <c r="E78" i="9"/>
  <c r="K77" i="9"/>
  <c r="I77" i="9"/>
  <c r="G77" i="9"/>
  <c r="E77" i="9"/>
  <c r="K76" i="9"/>
  <c r="I76" i="9"/>
  <c r="G76" i="9"/>
  <c r="E76" i="9"/>
  <c r="K75" i="9"/>
  <c r="I75" i="9"/>
  <c r="G75" i="9"/>
  <c r="E75" i="9"/>
  <c r="K74" i="9"/>
  <c r="I74" i="9"/>
  <c r="G74" i="9"/>
  <c r="E74" i="9"/>
  <c r="K73" i="9"/>
  <c r="I73" i="9"/>
  <c r="G73" i="9"/>
  <c r="E73" i="9"/>
  <c r="H71" i="9"/>
  <c r="F71" i="9"/>
  <c r="D71" i="9"/>
  <c r="C71" i="9"/>
  <c r="K70" i="9"/>
  <c r="I70" i="9"/>
  <c r="G70" i="9"/>
  <c r="E70" i="9"/>
  <c r="K69" i="9"/>
  <c r="I69" i="9"/>
  <c r="G69" i="9"/>
  <c r="E69" i="9"/>
  <c r="K68" i="9"/>
  <c r="I68" i="9"/>
  <c r="G68" i="9"/>
  <c r="E68" i="9"/>
  <c r="K67" i="9"/>
  <c r="I67" i="9"/>
  <c r="G67" i="9"/>
  <c r="E67" i="9"/>
  <c r="K66" i="9"/>
  <c r="I66" i="9"/>
  <c r="G66" i="9"/>
  <c r="E66" i="9"/>
  <c r="K65" i="9"/>
  <c r="I65" i="9"/>
  <c r="G65" i="9"/>
  <c r="E65" i="9"/>
  <c r="K64" i="9"/>
  <c r="I64" i="9"/>
  <c r="G64" i="9"/>
  <c r="E64" i="9"/>
  <c r="K63" i="9"/>
  <c r="I63" i="9"/>
  <c r="G63" i="9"/>
  <c r="E63" i="9"/>
  <c r="K62" i="9"/>
  <c r="I62" i="9"/>
  <c r="G62" i="9"/>
  <c r="E62" i="9"/>
  <c r="K61" i="9"/>
  <c r="I61" i="9"/>
  <c r="G61" i="9"/>
  <c r="E61" i="9"/>
  <c r="K60" i="9"/>
  <c r="I60" i="9"/>
  <c r="G60" i="9"/>
  <c r="E60" i="9"/>
  <c r="K59" i="9"/>
  <c r="I59" i="9"/>
  <c r="G59" i="9"/>
  <c r="E59" i="9"/>
  <c r="K58" i="9"/>
  <c r="I58" i="9"/>
  <c r="G58" i="9"/>
  <c r="E58" i="9"/>
  <c r="K57" i="9"/>
  <c r="I57" i="9"/>
  <c r="G57" i="9"/>
  <c r="E57" i="9"/>
  <c r="K56" i="9"/>
  <c r="I56" i="9"/>
  <c r="G56" i="9"/>
  <c r="E56" i="9"/>
  <c r="K55" i="9"/>
  <c r="I55" i="9"/>
  <c r="G55" i="9"/>
  <c r="E55" i="9"/>
  <c r="K54" i="9"/>
  <c r="I54" i="9"/>
  <c r="G54" i="9"/>
  <c r="E54" i="9"/>
  <c r="J53" i="9"/>
  <c r="I53" i="9"/>
  <c r="G53" i="9"/>
  <c r="E53" i="9"/>
  <c r="J51" i="9"/>
  <c r="H51" i="9"/>
  <c r="I51" i="9" s="1"/>
  <c r="F51" i="9"/>
  <c r="G51" i="9" s="1"/>
  <c r="D51" i="9"/>
  <c r="C51" i="9"/>
  <c r="K50" i="9"/>
  <c r="I50" i="9"/>
  <c r="G50" i="9"/>
  <c r="E50" i="9"/>
  <c r="R49" i="9"/>
  <c r="Q49" i="9"/>
  <c r="S49" i="9" s="1"/>
  <c r="K49" i="9"/>
  <c r="I49" i="9"/>
  <c r="G49" i="9"/>
  <c r="E49" i="9"/>
  <c r="S48" i="9"/>
  <c r="K48" i="9"/>
  <c r="I48" i="9"/>
  <c r="G48" i="9"/>
  <c r="E48" i="9"/>
  <c r="S47" i="9"/>
  <c r="K47" i="9"/>
  <c r="I47" i="9"/>
  <c r="G47" i="9"/>
  <c r="E47" i="9"/>
  <c r="S46" i="9"/>
  <c r="I46" i="9"/>
  <c r="G46" i="9"/>
  <c r="E46" i="9"/>
  <c r="S45" i="9"/>
  <c r="S44" i="9"/>
  <c r="J44" i="9"/>
  <c r="K44" i="9" s="1"/>
  <c r="H44" i="9"/>
  <c r="I44" i="9" s="1"/>
  <c r="F44" i="9"/>
  <c r="G44" i="9" s="1"/>
  <c r="D44" i="9"/>
  <c r="C44" i="9"/>
  <c r="K43" i="9"/>
  <c r="I43" i="9"/>
  <c r="G43" i="9"/>
  <c r="E43" i="9"/>
  <c r="K42" i="9"/>
  <c r="I42" i="9"/>
  <c r="G42" i="9"/>
  <c r="E42" i="9"/>
  <c r="K41" i="9"/>
  <c r="I41" i="9"/>
  <c r="G41" i="9"/>
  <c r="E41" i="9"/>
  <c r="K40" i="9"/>
  <c r="I40" i="9"/>
  <c r="G40" i="9"/>
  <c r="E40" i="9"/>
  <c r="K39" i="9"/>
  <c r="I39" i="9"/>
  <c r="G39" i="9"/>
  <c r="E39" i="9"/>
  <c r="K38" i="9"/>
  <c r="I38" i="9"/>
  <c r="G38" i="9"/>
  <c r="E38" i="9"/>
  <c r="K37" i="9"/>
  <c r="I37" i="9"/>
  <c r="G37" i="9"/>
  <c r="E37" i="9"/>
  <c r="J35" i="9"/>
  <c r="K35" i="9" s="1"/>
  <c r="H35" i="9"/>
  <c r="F35" i="9"/>
  <c r="D35" i="9"/>
  <c r="E35" i="9" s="1"/>
  <c r="C35" i="9"/>
  <c r="K34" i="9"/>
  <c r="I34" i="9"/>
  <c r="G34" i="9"/>
  <c r="E34" i="9"/>
  <c r="K33" i="9"/>
  <c r="I33" i="9"/>
  <c r="G33" i="9"/>
  <c r="E33" i="9"/>
  <c r="K32" i="9"/>
  <c r="I32" i="9"/>
  <c r="G32" i="9"/>
  <c r="E32" i="9"/>
  <c r="K31" i="9"/>
  <c r="I31" i="9"/>
  <c r="G31" i="9"/>
  <c r="E31" i="9"/>
  <c r="K30" i="9"/>
  <c r="I30" i="9"/>
  <c r="G30" i="9"/>
  <c r="E30" i="9"/>
  <c r="K29" i="9"/>
  <c r="I29" i="9"/>
  <c r="G29" i="9"/>
  <c r="E29" i="9"/>
  <c r="K28" i="9"/>
  <c r="I28" i="9"/>
  <c r="G28" i="9"/>
  <c r="E28" i="9"/>
  <c r="K27" i="9"/>
  <c r="I27" i="9"/>
  <c r="G27" i="9"/>
  <c r="E27" i="9"/>
  <c r="K26" i="9"/>
  <c r="I26" i="9"/>
  <c r="G26" i="9"/>
  <c r="E26" i="9"/>
  <c r="J24" i="9"/>
  <c r="H24" i="9"/>
  <c r="I24" i="9" s="1"/>
  <c r="F24" i="9"/>
  <c r="D24" i="9"/>
  <c r="E24" i="9" s="1"/>
  <c r="C24" i="9"/>
  <c r="K23" i="9"/>
  <c r="I23" i="9"/>
  <c r="G23" i="9"/>
  <c r="E23" i="9"/>
  <c r="K22" i="9"/>
  <c r="I22" i="9"/>
  <c r="G22" i="9"/>
  <c r="E22" i="9"/>
  <c r="K21" i="9"/>
  <c r="I21" i="9"/>
  <c r="G21" i="9"/>
  <c r="E21" i="9"/>
  <c r="K20" i="9"/>
  <c r="I20" i="9"/>
  <c r="G20" i="9"/>
  <c r="E20" i="9"/>
  <c r="K19" i="9"/>
  <c r="I19" i="9"/>
  <c r="G19" i="9"/>
  <c r="E19" i="9"/>
  <c r="K18" i="9"/>
  <c r="I18" i="9"/>
  <c r="G18" i="9"/>
  <c r="E18" i="9"/>
  <c r="K17" i="9"/>
  <c r="I17" i="9"/>
  <c r="G17" i="9"/>
  <c r="E17" i="9"/>
  <c r="K16" i="9"/>
  <c r="I16" i="9"/>
  <c r="G16" i="9"/>
  <c r="E16" i="9"/>
  <c r="K15" i="9"/>
  <c r="I15" i="9"/>
  <c r="G15" i="9"/>
  <c r="E15" i="9"/>
  <c r="K14" i="9"/>
  <c r="I14" i="9"/>
  <c r="G14" i="9"/>
  <c r="E14" i="9"/>
  <c r="K13" i="9"/>
  <c r="I13" i="9"/>
  <c r="G13" i="9"/>
  <c r="E13" i="9"/>
  <c r="K12" i="9"/>
  <c r="I12" i="9"/>
  <c r="G12" i="9"/>
  <c r="E12" i="9"/>
  <c r="K11" i="9"/>
  <c r="I11" i="9"/>
  <c r="G11" i="9"/>
  <c r="E11" i="9"/>
  <c r="K10" i="9"/>
  <c r="I10" i="9"/>
  <c r="G10" i="9"/>
  <c r="E10" i="9"/>
  <c r="K9" i="9"/>
  <c r="I9" i="9"/>
  <c r="G9" i="9"/>
  <c r="E9" i="9"/>
  <c r="K8" i="9"/>
  <c r="I8" i="9"/>
  <c r="G8" i="9"/>
  <c r="E8" i="9"/>
  <c r="K7" i="9"/>
  <c r="I7" i="9"/>
  <c r="G7" i="9"/>
  <c r="E7" i="9"/>
  <c r="I35" i="9" l="1"/>
  <c r="G24" i="9"/>
  <c r="E44" i="9"/>
  <c r="E51" i="9"/>
  <c r="G35" i="9"/>
  <c r="C127" i="9"/>
  <c r="E71" i="9"/>
  <c r="G71" i="9"/>
  <c r="I71" i="9"/>
  <c r="G85" i="9"/>
  <c r="J127" i="9"/>
  <c r="H127" i="9"/>
  <c r="D127" i="9"/>
  <c r="K85" i="9"/>
  <c r="K24" i="9"/>
  <c r="F127" i="9"/>
  <c r="E85" i="9"/>
  <c r="E127" i="9" l="1"/>
  <c r="I127" i="9"/>
  <c r="K127" i="9"/>
  <c r="G127" i="9"/>
  <c r="J53" i="8"/>
  <c r="J126" i="8" l="1"/>
  <c r="H126" i="8"/>
  <c r="I126" i="8" s="1"/>
  <c r="F126" i="8"/>
  <c r="G126" i="8" s="1"/>
  <c r="D126" i="8"/>
  <c r="E126" i="8" s="1"/>
  <c r="C126" i="8"/>
  <c r="K125" i="8"/>
  <c r="I125" i="8"/>
  <c r="G125" i="8"/>
  <c r="E125" i="8"/>
  <c r="K124" i="8"/>
  <c r="I124" i="8"/>
  <c r="G124" i="8"/>
  <c r="E124" i="8"/>
  <c r="K123" i="8"/>
  <c r="I123" i="8"/>
  <c r="G123" i="8"/>
  <c r="E123" i="8"/>
  <c r="K122" i="8"/>
  <c r="I122" i="8"/>
  <c r="G122" i="8"/>
  <c r="E122" i="8"/>
  <c r="K121" i="8"/>
  <c r="I121" i="8"/>
  <c r="G121" i="8"/>
  <c r="E121" i="8"/>
  <c r="K120" i="8"/>
  <c r="I120" i="8"/>
  <c r="G120" i="8"/>
  <c r="E120" i="8"/>
  <c r="K119" i="8"/>
  <c r="I119" i="8"/>
  <c r="G119" i="8"/>
  <c r="E119" i="8"/>
  <c r="K118" i="8"/>
  <c r="I118" i="8"/>
  <c r="G118" i="8"/>
  <c r="E118" i="8"/>
  <c r="K117" i="8"/>
  <c r="I117" i="8"/>
  <c r="G117" i="8"/>
  <c r="E117" i="8"/>
  <c r="K116" i="8"/>
  <c r="I116" i="8"/>
  <c r="G116" i="8"/>
  <c r="E116" i="8"/>
  <c r="K115" i="8"/>
  <c r="I115" i="8"/>
  <c r="G115" i="8"/>
  <c r="E115" i="8"/>
  <c r="K114" i="8"/>
  <c r="I114" i="8"/>
  <c r="G114" i="8"/>
  <c r="E114" i="8"/>
  <c r="K113" i="8"/>
  <c r="I113" i="8"/>
  <c r="G113" i="8"/>
  <c r="E113" i="8"/>
  <c r="K112" i="8"/>
  <c r="I112" i="8"/>
  <c r="G112" i="8"/>
  <c r="E112" i="8"/>
  <c r="K111" i="8"/>
  <c r="I111" i="8"/>
  <c r="G111" i="8"/>
  <c r="E111" i="8"/>
  <c r="K110" i="8"/>
  <c r="I110" i="8"/>
  <c r="G110" i="8"/>
  <c r="E110" i="8"/>
  <c r="K109" i="8"/>
  <c r="I109" i="8"/>
  <c r="G109" i="8"/>
  <c r="E109" i="8"/>
  <c r="K108" i="8"/>
  <c r="I108" i="8"/>
  <c r="G108" i="8"/>
  <c r="E108" i="8"/>
  <c r="K107" i="8"/>
  <c r="I107" i="8"/>
  <c r="G107" i="8"/>
  <c r="E107" i="8"/>
  <c r="K106" i="8"/>
  <c r="I106" i="8"/>
  <c r="G106" i="8"/>
  <c r="E106" i="8"/>
  <c r="J104" i="8"/>
  <c r="I104" i="8"/>
  <c r="H104" i="8"/>
  <c r="F104" i="8"/>
  <c r="D104" i="8"/>
  <c r="C104" i="8"/>
  <c r="K103" i="8"/>
  <c r="I103" i="8"/>
  <c r="G103" i="8"/>
  <c r="E103" i="8"/>
  <c r="K102" i="8"/>
  <c r="I102" i="8"/>
  <c r="G102" i="8"/>
  <c r="E102" i="8"/>
  <c r="K101" i="8"/>
  <c r="I101" i="8"/>
  <c r="G101" i="8"/>
  <c r="E101" i="8"/>
  <c r="K100" i="8"/>
  <c r="I100" i="8"/>
  <c r="G100" i="8"/>
  <c r="E100" i="8"/>
  <c r="K99" i="8"/>
  <c r="I99" i="8"/>
  <c r="G99" i="8"/>
  <c r="E99" i="8"/>
  <c r="K98" i="8"/>
  <c r="I98" i="8"/>
  <c r="G98" i="8"/>
  <c r="E98" i="8"/>
  <c r="K97" i="8"/>
  <c r="I97" i="8"/>
  <c r="G97" i="8"/>
  <c r="E97" i="8"/>
  <c r="K96" i="8"/>
  <c r="I96" i="8"/>
  <c r="G96" i="8"/>
  <c r="E96" i="8"/>
  <c r="K95" i="8"/>
  <c r="I95" i="8"/>
  <c r="G95" i="8"/>
  <c r="E95" i="8"/>
  <c r="K94" i="8"/>
  <c r="I94" i="8"/>
  <c r="G94" i="8"/>
  <c r="E94" i="8"/>
  <c r="K93" i="8"/>
  <c r="I93" i="8"/>
  <c r="G93" i="8"/>
  <c r="E93" i="8"/>
  <c r="K92" i="8"/>
  <c r="I92" i="8"/>
  <c r="G92" i="8"/>
  <c r="E92" i="8"/>
  <c r="K91" i="8"/>
  <c r="I91" i="8"/>
  <c r="G91" i="8"/>
  <c r="E91" i="8"/>
  <c r="K90" i="8"/>
  <c r="I90" i="8"/>
  <c r="G90" i="8"/>
  <c r="E90" i="8"/>
  <c r="K89" i="8"/>
  <c r="I89" i="8"/>
  <c r="G89" i="8"/>
  <c r="E89" i="8"/>
  <c r="K88" i="8"/>
  <c r="I88" i="8"/>
  <c r="G88" i="8"/>
  <c r="E88" i="8"/>
  <c r="K87" i="8"/>
  <c r="I87" i="8"/>
  <c r="G87" i="8"/>
  <c r="E87" i="8"/>
  <c r="J85" i="8"/>
  <c r="H85" i="8"/>
  <c r="F85" i="8"/>
  <c r="D85" i="8"/>
  <c r="C85" i="8"/>
  <c r="K84" i="8"/>
  <c r="I84" i="8"/>
  <c r="G84" i="8"/>
  <c r="E84" i="8"/>
  <c r="K83" i="8"/>
  <c r="I83" i="8"/>
  <c r="G83" i="8"/>
  <c r="E83" i="8"/>
  <c r="K82" i="8"/>
  <c r="I82" i="8"/>
  <c r="G82" i="8"/>
  <c r="E82" i="8"/>
  <c r="K81" i="8"/>
  <c r="I81" i="8"/>
  <c r="G81" i="8"/>
  <c r="E81" i="8"/>
  <c r="K80" i="8"/>
  <c r="I80" i="8"/>
  <c r="G80" i="8"/>
  <c r="E80" i="8"/>
  <c r="K79" i="8"/>
  <c r="I79" i="8"/>
  <c r="G79" i="8"/>
  <c r="E79" i="8"/>
  <c r="K78" i="8"/>
  <c r="I78" i="8"/>
  <c r="G78" i="8"/>
  <c r="E78" i="8"/>
  <c r="K77" i="8"/>
  <c r="I77" i="8"/>
  <c r="G77" i="8"/>
  <c r="E77" i="8"/>
  <c r="K76" i="8"/>
  <c r="I76" i="8"/>
  <c r="G76" i="8"/>
  <c r="E76" i="8"/>
  <c r="K75" i="8"/>
  <c r="I75" i="8"/>
  <c r="G75" i="8"/>
  <c r="E75" i="8"/>
  <c r="K74" i="8"/>
  <c r="I74" i="8"/>
  <c r="G74" i="8"/>
  <c r="E74" i="8"/>
  <c r="K73" i="8"/>
  <c r="I73" i="8"/>
  <c r="G73" i="8"/>
  <c r="E73" i="8"/>
  <c r="J71" i="8"/>
  <c r="H71" i="8"/>
  <c r="I71" i="8" s="1"/>
  <c r="F71" i="8"/>
  <c r="D71" i="8"/>
  <c r="C71" i="8"/>
  <c r="K70" i="8"/>
  <c r="I70" i="8"/>
  <c r="G70" i="8"/>
  <c r="E70" i="8"/>
  <c r="K69" i="8"/>
  <c r="I69" i="8"/>
  <c r="G69" i="8"/>
  <c r="E69" i="8"/>
  <c r="K68" i="8"/>
  <c r="I68" i="8"/>
  <c r="G68" i="8"/>
  <c r="E68" i="8"/>
  <c r="K67" i="8"/>
  <c r="I67" i="8"/>
  <c r="G67" i="8"/>
  <c r="E67" i="8"/>
  <c r="K66" i="8"/>
  <c r="I66" i="8"/>
  <c r="G66" i="8"/>
  <c r="E66" i="8"/>
  <c r="K65" i="8"/>
  <c r="I65" i="8"/>
  <c r="G65" i="8"/>
  <c r="E65" i="8"/>
  <c r="K64" i="8"/>
  <c r="I64" i="8"/>
  <c r="G64" i="8"/>
  <c r="E64" i="8"/>
  <c r="K63" i="8"/>
  <c r="I63" i="8"/>
  <c r="G63" i="8"/>
  <c r="E63" i="8"/>
  <c r="K62" i="8"/>
  <c r="I62" i="8"/>
  <c r="G62" i="8"/>
  <c r="E62" i="8"/>
  <c r="K61" i="8"/>
  <c r="I61" i="8"/>
  <c r="G61" i="8"/>
  <c r="E61" i="8"/>
  <c r="K60" i="8"/>
  <c r="I60" i="8"/>
  <c r="G60" i="8"/>
  <c r="E60" i="8"/>
  <c r="K59" i="8"/>
  <c r="I59" i="8"/>
  <c r="G59" i="8"/>
  <c r="E59" i="8"/>
  <c r="K58" i="8"/>
  <c r="I58" i="8"/>
  <c r="G58" i="8"/>
  <c r="E58" i="8"/>
  <c r="K57" i="8"/>
  <c r="I57" i="8"/>
  <c r="G57" i="8"/>
  <c r="E57" i="8"/>
  <c r="K56" i="8"/>
  <c r="I56" i="8"/>
  <c r="G56" i="8"/>
  <c r="E56" i="8"/>
  <c r="K55" i="8"/>
  <c r="I55" i="8"/>
  <c r="G55" i="8"/>
  <c r="E55" i="8"/>
  <c r="K54" i="8"/>
  <c r="I54" i="8"/>
  <c r="G54" i="8"/>
  <c r="E54" i="8"/>
  <c r="I53" i="8"/>
  <c r="G53" i="8"/>
  <c r="E53" i="8"/>
  <c r="J51" i="8"/>
  <c r="H51" i="8"/>
  <c r="I51" i="8" s="1"/>
  <c r="F51" i="8"/>
  <c r="D51" i="8"/>
  <c r="C51" i="8"/>
  <c r="K50" i="8"/>
  <c r="I50" i="8"/>
  <c r="G50" i="8"/>
  <c r="E50" i="8"/>
  <c r="R49" i="8"/>
  <c r="Q49" i="8"/>
  <c r="S49" i="8" s="1"/>
  <c r="K49" i="8"/>
  <c r="I49" i="8"/>
  <c r="G49" i="8"/>
  <c r="E49" i="8"/>
  <c r="S48" i="8"/>
  <c r="K48" i="8"/>
  <c r="I48" i="8"/>
  <c r="G48" i="8"/>
  <c r="E48" i="8"/>
  <c r="S47" i="8"/>
  <c r="K47" i="8"/>
  <c r="I47" i="8"/>
  <c r="G47" i="8"/>
  <c r="E47" i="8"/>
  <c r="S46" i="8"/>
  <c r="I46" i="8"/>
  <c r="G46" i="8"/>
  <c r="E46" i="8"/>
  <c r="S45" i="8"/>
  <c r="S44" i="8"/>
  <c r="J44" i="8"/>
  <c r="H44" i="8"/>
  <c r="F44" i="8"/>
  <c r="D44" i="8"/>
  <c r="C44" i="8"/>
  <c r="K43" i="8"/>
  <c r="I43" i="8"/>
  <c r="G43" i="8"/>
  <c r="E43" i="8"/>
  <c r="K42" i="8"/>
  <c r="I42" i="8"/>
  <c r="G42" i="8"/>
  <c r="E42" i="8"/>
  <c r="K41" i="8"/>
  <c r="I41" i="8"/>
  <c r="G41" i="8"/>
  <c r="E41" i="8"/>
  <c r="K40" i="8"/>
  <c r="I40" i="8"/>
  <c r="G40" i="8"/>
  <c r="E40" i="8"/>
  <c r="K39" i="8"/>
  <c r="I39" i="8"/>
  <c r="G39" i="8"/>
  <c r="E39" i="8"/>
  <c r="K38" i="8"/>
  <c r="I38" i="8"/>
  <c r="G38" i="8"/>
  <c r="E38" i="8"/>
  <c r="K37" i="8"/>
  <c r="I37" i="8"/>
  <c r="G37" i="8"/>
  <c r="E37" i="8"/>
  <c r="J35" i="8"/>
  <c r="H35" i="8"/>
  <c r="F35" i="8"/>
  <c r="D35" i="8"/>
  <c r="C35" i="8"/>
  <c r="K34" i="8"/>
  <c r="I34" i="8"/>
  <c r="G34" i="8"/>
  <c r="E34" i="8"/>
  <c r="K33" i="8"/>
  <c r="I33" i="8"/>
  <c r="G33" i="8"/>
  <c r="E33" i="8"/>
  <c r="K32" i="8"/>
  <c r="I32" i="8"/>
  <c r="G32" i="8"/>
  <c r="E32" i="8"/>
  <c r="K31" i="8"/>
  <c r="I31" i="8"/>
  <c r="G31" i="8"/>
  <c r="E31" i="8"/>
  <c r="K30" i="8"/>
  <c r="I30" i="8"/>
  <c r="G30" i="8"/>
  <c r="E30" i="8"/>
  <c r="K29" i="8"/>
  <c r="I29" i="8"/>
  <c r="G29" i="8"/>
  <c r="E29" i="8"/>
  <c r="K28" i="8"/>
  <c r="I28" i="8"/>
  <c r="G28" i="8"/>
  <c r="E28" i="8"/>
  <c r="K27" i="8"/>
  <c r="I27" i="8"/>
  <c r="G27" i="8"/>
  <c r="E27" i="8"/>
  <c r="K26" i="8"/>
  <c r="I26" i="8"/>
  <c r="G26" i="8"/>
  <c r="E26" i="8"/>
  <c r="J24" i="8"/>
  <c r="H24" i="8"/>
  <c r="F24" i="8"/>
  <c r="D24" i="8"/>
  <c r="C24" i="8"/>
  <c r="K23" i="8"/>
  <c r="I23" i="8"/>
  <c r="G23" i="8"/>
  <c r="E23" i="8"/>
  <c r="K22" i="8"/>
  <c r="I22" i="8"/>
  <c r="G22" i="8"/>
  <c r="E22" i="8"/>
  <c r="K21" i="8"/>
  <c r="I21" i="8"/>
  <c r="G21" i="8"/>
  <c r="E21" i="8"/>
  <c r="K20" i="8"/>
  <c r="I20" i="8"/>
  <c r="G20" i="8"/>
  <c r="E20" i="8"/>
  <c r="K19" i="8"/>
  <c r="I19" i="8"/>
  <c r="G19" i="8"/>
  <c r="E19" i="8"/>
  <c r="K18" i="8"/>
  <c r="I18" i="8"/>
  <c r="G18" i="8"/>
  <c r="E18" i="8"/>
  <c r="K17" i="8"/>
  <c r="I17" i="8"/>
  <c r="G17" i="8"/>
  <c r="E17" i="8"/>
  <c r="K16" i="8"/>
  <c r="I16" i="8"/>
  <c r="G16" i="8"/>
  <c r="E16" i="8"/>
  <c r="K15" i="8"/>
  <c r="I15" i="8"/>
  <c r="G15" i="8"/>
  <c r="E15" i="8"/>
  <c r="K14" i="8"/>
  <c r="I14" i="8"/>
  <c r="G14" i="8"/>
  <c r="E14" i="8"/>
  <c r="K13" i="8"/>
  <c r="I13" i="8"/>
  <c r="G13" i="8"/>
  <c r="E13" i="8"/>
  <c r="K12" i="8"/>
  <c r="I12" i="8"/>
  <c r="G12" i="8"/>
  <c r="E12" i="8"/>
  <c r="K11" i="8"/>
  <c r="I11" i="8"/>
  <c r="G11" i="8"/>
  <c r="E11" i="8"/>
  <c r="K10" i="8"/>
  <c r="I10" i="8"/>
  <c r="G10" i="8"/>
  <c r="E10" i="8"/>
  <c r="K9" i="8"/>
  <c r="I9" i="8"/>
  <c r="G9" i="8"/>
  <c r="E9" i="8"/>
  <c r="K8" i="8"/>
  <c r="I8" i="8"/>
  <c r="G8" i="8"/>
  <c r="E8" i="8"/>
  <c r="K7" i="8"/>
  <c r="I7" i="8"/>
  <c r="G7" i="8"/>
  <c r="E7" i="8"/>
  <c r="J126" i="7"/>
  <c r="K126" i="7" s="1"/>
  <c r="H126" i="7"/>
  <c r="I126" i="7" s="1"/>
  <c r="F126" i="7"/>
  <c r="G126" i="7" s="1"/>
  <c r="D126" i="7"/>
  <c r="E126" i="7" s="1"/>
  <c r="C126" i="7"/>
  <c r="K125" i="7"/>
  <c r="I125" i="7"/>
  <c r="G125" i="7"/>
  <c r="E125" i="7"/>
  <c r="K124" i="7"/>
  <c r="I124" i="7"/>
  <c r="G124" i="7"/>
  <c r="E124" i="7"/>
  <c r="K123" i="7"/>
  <c r="I123" i="7"/>
  <c r="G123" i="7"/>
  <c r="E123" i="7"/>
  <c r="K122" i="7"/>
  <c r="I122" i="7"/>
  <c r="G122" i="7"/>
  <c r="E122" i="7"/>
  <c r="K121" i="7"/>
  <c r="I121" i="7"/>
  <c r="G121" i="7"/>
  <c r="E121" i="7"/>
  <c r="K120" i="7"/>
  <c r="I120" i="7"/>
  <c r="G120" i="7"/>
  <c r="E120" i="7"/>
  <c r="K119" i="7"/>
  <c r="I119" i="7"/>
  <c r="G119" i="7"/>
  <c r="E119" i="7"/>
  <c r="K118" i="7"/>
  <c r="I118" i="7"/>
  <c r="G118" i="7"/>
  <c r="E118" i="7"/>
  <c r="K117" i="7"/>
  <c r="I117" i="7"/>
  <c r="G117" i="7"/>
  <c r="E117" i="7"/>
  <c r="K116" i="7"/>
  <c r="I116" i="7"/>
  <c r="G116" i="7"/>
  <c r="E116" i="7"/>
  <c r="K115" i="7"/>
  <c r="I115" i="7"/>
  <c r="G115" i="7"/>
  <c r="E115" i="7"/>
  <c r="K114" i="7"/>
  <c r="I114" i="7"/>
  <c r="G114" i="7"/>
  <c r="E114" i="7"/>
  <c r="K113" i="7"/>
  <c r="I113" i="7"/>
  <c r="G113" i="7"/>
  <c r="E113" i="7"/>
  <c r="K112" i="7"/>
  <c r="I112" i="7"/>
  <c r="G112" i="7"/>
  <c r="E112" i="7"/>
  <c r="K111" i="7"/>
  <c r="I111" i="7"/>
  <c r="G111" i="7"/>
  <c r="E111" i="7"/>
  <c r="K110" i="7"/>
  <c r="I110" i="7"/>
  <c r="G110" i="7"/>
  <c r="E110" i="7"/>
  <c r="K109" i="7"/>
  <c r="I109" i="7"/>
  <c r="G109" i="7"/>
  <c r="E109" i="7"/>
  <c r="K108" i="7"/>
  <c r="I108" i="7"/>
  <c r="G108" i="7"/>
  <c r="E108" i="7"/>
  <c r="K107" i="7"/>
  <c r="I107" i="7"/>
  <c r="G107" i="7"/>
  <c r="E107" i="7"/>
  <c r="K106" i="7"/>
  <c r="I106" i="7"/>
  <c r="G106" i="7"/>
  <c r="E106" i="7"/>
  <c r="J104" i="7"/>
  <c r="H104" i="7"/>
  <c r="I104" i="7" s="1"/>
  <c r="F104" i="7"/>
  <c r="G104" i="7" s="1"/>
  <c r="D104" i="7"/>
  <c r="E104" i="7" s="1"/>
  <c r="C104" i="7"/>
  <c r="K104" i="7" s="1"/>
  <c r="K103" i="7"/>
  <c r="I103" i="7"/>
  <c r="G103" i="7"/>
  <c r="E103" i="7"/>
  <c r="K102" i="7"/>
  <c r="I102" i="7"/>
  <c r="G102" i="7"/>
  <c r="E102" i="7"/>
  <c r="K101" i="7"/>
  <c r="I101" i="7"/>
  <c r="G101" i="7"/>
  <c r="E101" i="7"/>
  <c r="K100" i="7"/>
  <c r="I100" i="7"/>
  <c r="G100" i="7"/>
  <c r="E100" i="7"/>
  <c r="K99" i="7"/>
  <c r="I99" i="7"/>
  <c r="G99" i="7"/>
  <c r="E99" i="7"/>
  <c r="K98" i="7"/>
  <c r="I98" i="7"/>
  <c r="G98" i="7"/>
  <c r="E98" i="7"/>
  <c r="K97" i="7"/>
  <c r="I97" i="7"/>
  <c r="G97" i="7"/>
  <c r="E97" i="7"/>
  <c r="K96" i="7"/>
  <c r="I96" i="7"/>
  <c r="G96" i="7"/>
  <c r="E96" i="7"/>
  <c r="K95" i="7"/>
  <c r="I95" i="7"/>
  <c r="G95" i="7"/>
  <c r="E95" i="7"/>
  <c r="K94" i="7"/>
  <c r="I94" i="7"/>
  <c r="G94" i="7"/>
  <c r="E94" i="7"/>
  <c r="K93" i="7"/>
  <c r="I93" i="7"/>
  <c r="G93" i="7"/>
  <c r="E93" i="7"/>
  <c r="K92" i="7"/>
  <c r="I92" i="7"/>
  <c r="G92" i="7"/>
  <c r="E92" i="7"/>
  <c r="K91" i="7"/>
  <c r="I91" i="7"/>
  <c r="G91" i="7"/>
  <c r="E91" i="7"/>
  <c r="K90" i="7"/>
  <c r="I90" i="7"/>
  <c r="G90" i="7"/>
  <c r="E90" i="7"/>
  <c r="K89" i="7"/>
  <c r="I89" i="7"/>
  <c r="G89" i="7"/>
  <c r="E89" i="7"/>
  <c r="K88" i="7"/>
  <c r="I88" i="7"/>
  <c r="G88" i="7"/>
  <c r="E88" i="7"/>
  <c r="K87" i="7"/>
  <c r="I87" i="7"/>
  <c r="G87" i="7"/>
  <c r="E87" i="7"/>
  <c r="J85" i="7"/>
  <c r="H85" i="7"/>
  <c r="I85" i="7" s="1"/>
  <c r="F85" i="7"/>
  <c r="G85" i="7" s="1"/>
  <c r="D85" i="7"/>
  <c r="E85" i="7" s="1"/>
  <c r="C85" i="7"/>
  <c r="K84" i="7"/>
  <c r="I84" i="7"/>
  <c r="G84" i="7"/>
  <c r="E84" i="7"/>
  <c r="K83" i="7"/>
  <c r="I83" i="7"/>
  <c r="G83" i="7"/>
  <c r="E83" i="7"/>
  <c r="K82" i="7"/>
  <c r="I82" i="7"/>
  <c r="G82" i="7"/>
  <c r="E82" i="7"/>
  <c r="K81" i="7"/>
  <c r="I81" i="7"/>
  <c r="G81" i="7"/>
  <c r="E81" i="7"/>
  <c r="K80" i="7"/>
  <c r="I80" i="7"/>
  <c r="G80" i="7"/>
  <c r="E80" i="7"/>
  <c r="K79" i="7"/>
  <c r="I79" i="7"/>
  <c r="G79" i="7"/>
  <c r="E79" i="7"/>
  <c r="K78" i="7"/>
  <c r="I78" i="7"/>
  <c r="G78" i="7"/>
  <c r="E78" i="7"/>
  <c r="K77" i="7"/>
  <c r="I77" i="7"/>
  <c r="G77" i="7"/>
  <c r="E77" i="7"/>
  <c r="K76" i="7"/>
  <c r="I76" i="7"/>
  <c r="G76" i="7"/>
  <c r="E76" i="7"/>
  <c r="K75" i="7"/>
  <c r="I75" i="7"/>
  <c r="G75" i="7"/>
  <c r="E75" i="7"/>
  <c r="K74" i="7"/>
  <c r="I74" i="7"/>
  <c r="G74" i="7"/>
  <c r="E74" i="7"/>
  <c r="K73" i="7"/>
  <c r="I73" i="7"/>
  <c r="G73" i="7"/>
  <c r="E73" i="7"/>
  <c r="J71" i="7"/>
  <c r="H71" i="7"/>
  <c r="F71" i="7"/>
  <c r="D71" i="7"/>
  <c r="C71" i="7"/>
  <c r="I71" i="7" s="1"/>
  <c r="K70" i="7"/>
  <c r="I70" i="7"/>
  <c r="G70" i="7"/>
  <c r="E70" i="7"/>
  <c r="K69" i="7"/>
  <c r="I69" i="7"/>
  <c r="G69" i="7"/>
  <c r="E69" i="7"/>
  <c r="K68" i="7"/>
  <c r="I68" i="7"/>
  <c r="G68" i="7"/>
  <c r="E68" i="7"/>
  <c r="K67" i="7"/>
  <c r="I67" i="7"/>
  <c r="G67" i="7"/>
  <c r="E67" i="7"/>
  <c r="K66" i="7"/>
  <c r="I66" i="7"/>
  <c r="G66" i="7"/>
  <c r="E66" i="7"/>
  <c r="K65" i="7"/>
  <c r="I65" i="7"/>
  <c r="G65" i="7"/>
  <c r="E65" i="7"/>
  <c r="K64" i="7"/>
  <c r="I64" i="7"/>
  <c r="G64" i="7"/>
  <c r="E64" i="7"/>
  <c r="K63" i="7"/>
  <c r="I63" i="7"/>
  <c r="G63" i="7"/>
  <c r="E63" i="7"/>
  <c r="K62" i="7"/>
  <c r="I62" i="7"/>
  <c r="G62" i="7"/>
  <c r="E62" i="7"/>
  <c r="K61" i="7"/>
  <c r="I61" i="7"/>
  <c r="G61" i="7"/>
  <c r="E61" i="7"/>
  <c r="K60" i="7"/>
  <c r="I60" i="7"/>
  <c r="G60" i="7"/>
  <c r="E60" i="7"/>
  <c r="K59" i="7"/>
  <c r="I59" i="7"/>
  <c r="G59" i="7"/>
  <c r="E59" i="7"/>
  <c r="K58" i="7"/>
  <c r="I58" i="7"/>
  <c r="G58" i="7"/>
  <c r="E58" i="7"/>
  <c r="K57" i="7"/>
  <c r="I57" i="7"/>
  <c r="G57" i="7"/>
  <c r="E57" i="7"/>
  <c r="K56" i="7"/>
  <c r="I56" i="7"/>
  <c r="G56" i="7"/>
  <c r="E56" i="7"/>
  <c r="K55" i="7"/>
  <c r="I55" i="7"/>
  <c r="G55" i="7"/>
  <c r="E55" i="7"/>
  <c r="K54" i="7"/>
  <c r="I54" i="7"/>
  <c r="G54" i="7"/>
  <c r="E54" i="7"/>
  <c r="K53" i="7"/>
  <c r="I53" i="7"/>
  <c r="G53" i="7"/>
  <c r="E53" i="7"/>
  <c r="J51" i="7"/>
  <c r="H51" i="7"/>
  <c r="F51" i="7"/>
  <c r="G51" i="7" s="1"/>
  <c r="D51" i="7"/>
  <c r="C51" i="7"/>
  <c r="K50" i="7"/>
  <c r="I50" i="7"/>
  <c r="G50" i="7"/>
  <c r="E50" i="7"/>
  <c r="R49" i="7"/>
  <c r="S49" i="7" s="1"/>
  <c r="Q49" i="7"/>
  <c r="K49" i="7"/>
  <c r="I49" i="7"/>
  <c r="G49" i="7"/>
  <c r="E49" i="7"/>
  <c r="S48" i="7"/>
  <c r="K48" i="7"/>
  <c r="I48" i="7"/>
  <c r="G48" i="7"/>
  <c r="E48" i="7"/>
  <c r="S47" i="7"/>
  <c r="K47" i="7"/>
  <c r="I47" i="7"/>
  <c r="G47" i="7"/>
  <c r="E47" i="7"/>
  <c r="S46" i="7"/>
  <c r="K46" i="7"/>
  <c r="I46" i="7"/>
  <c r="G46" i="7"/>
  <c r="E46" i="7"/>
  <c r="S45" i="7"/>
  <c r="S44" i="7"/>
  <c r="J44" i="7"/>
  <c r="K44" i="7" s="1"/>
  <c r="H44" i="7"/>
  <c r="I44" i="7" s="1"/>
  <c r="F44" i="7"/>
  <c r="D44" i="7"/>
  <c r="E44" i="7" s="1"/>
  <c r="C44" i="7"/>
  <c r="G44" i="7" s="1"/>
  <c r="K43" i="7"/>
  <c r="I43" i="7"/>
  <c r="G43" i="7"/>
  <c r="E43" i="7"/>
  <c r="K42" i="7"/>
  <c r="I42" i="7"/>
  <c r="G42" i="7"/>
  <c r="E42" i="7"/>
  <c r="K41" i="7"/>
  <c r="I41" i="7"/>
  <c r="G41" i="7"/>
  <c r="E41" i="7"/>
  <c r="K40" i="7"/>
  <c r="I40" i="7"/>
  <c r="G40" i="7"/>
  <c r="E40" i="7"/>
  <c r="K39" i="7"/>
  <c r="I39" i="7"/>
  <c r="G39" i="7"/>
  <c r="E39" i="7"/>
  <c r="K38" i="7"/>
  <c r="I38" i="7"/>
  <c r="G38" i="7"/>
  <c r="E38" i="7"/>
  <c r="K37" i="7"/>
  <c r="I37" i="7"/>
  <c r="G37" i="7"/>
  <c r="E37" i="7"/>
  <c r="J35" i="7"/>
  <c r="K35" i="7" s="1"/>
  <c r="H35" i="7"/>
  <c r="I35" i="7" s="1"/>
  <c r="G35" i="7"/>
  <c r="F35" i="7"/>
  <c r="D35" i="7"/>
  <c r="E35" i="7" s="1"/>
  <c r="C35" i="7"/>
  <c r="K34" i="7"/>
  <c r="I34" i="7"/>
  <c r="G34" i="7"/>
  <c r="E34" i="7"/>
  <c r="K33" i="7"/>
  <c r="I33" i="7"/>
  <c r="G33" i="7"/>
  <c r="E33" i="7"/>
  <c r="K32" i="7"/>
  <c r="I32" i="7"/>
  <c r="G32" i="7"/>
  <c r="E32" i="7"/>
  <c r="K31" i="7"/>
  <c r="I31" i="7"/>
  <c r="G31" i="7"/>
  <c r="E31" i="7"/>
  <c r="K30" i="7"/>
  <c r="I30" i="7"/>
  <c r="G30" i="7"/>
  <c r="E30" i="7"/>
  <c r="K29" i="7"/>
  <c r="I29" i="7"/>
  <c r="G29" i="7"/>
  <c r="E29" i="7"/>
  <c r="K28" i="7"/>
  <c r="I28" i="7"/>
  <c r="G28" i="7"/>
  <c r="E28" i="7"/>
  <c r="K27" i="7"/>
  <c r="I27" i="7"/>
  <c r="G27" i="7"/>
  <c r="E27" i="7"/>
  <c r="K26" i="7"/>
  <c r="I26" i="7"/>
  <c r="G26" i="7"/>
  <c r="E26" i="7"/>
  <c r="J24" i="7"/>
  <c r="H24" i="7"/>
  <c r="F24" i="7"/>
  <c r="D24" i="7"/>
  <c r="C24" i="7"/>
  <c r="K23" i="7"/>
  <c r="I23" i="7"/>
  <c r="G23" i="7"/>
  <c r="E23" i="7"/>
  <c r="K22" i="7"/>
  <c r="I22" i="7"/>
  <c r="G22" i="7"/>
  <c r="E22" i="7"/>
  <c r="K21" i="7"/>
  <c r="I21" i="7"/>
  <c r="G21" i="7"/>
  <c r="E21" i="7"/>
  <c r="K20" i="7"/>
  <c r="I20" i="7"/>
  <c r="G20" i="7"/>
  <c r="E20" i="7"/>
  <c r="K19" i="7"/>
  <c r="I19" i="7"/>
  <c r="G19" i="7"/>
  <c r="E19" i="7"/>
  <c r="K18" i="7"/>
  <c r="I18" i="7"/>
  <c r="G18" i="7"/>
  <c r="E18" i="7"/>
  <c r="K17" i="7"/>
  <c r="I17" i="7"/>
  <c r="G17" i="7"/>
  <c r="E17" i="7"/>
  <c r="K16" i="7"/>
  <c r="I16" i="7"/>
  <c r="G16" i="7"/>
  <c r="E16" i="7"/>
  <c r="K15" i="7"/>
  <c r="I15" i="7"/>
  <c r="G15" i="7"/>
  <c r="E15" i="7"/>
  <c r="K14" i="7"/>
  <c r="I14" i="7"/>
  <c r="G14" i="7"/>
  <c r="E14" i="7"/>
  <c r="K13" i="7"/>
  <c r="I13" i="7"/>
  <c r="G13" i="7"/>
  <c r="E13" i="7"/>
  <c r="K12" i="7"/>
  <c r="I12" i="7"/>
  <c r="G12" i="7"/>
  <c r="E12" i="7"/>
  <c r="K11" i="7"/>
  <c r="I11" i="7"/>
  <c r="G11" i="7"/>
  <c r="E11" i="7"/>
  <c r="K10" i="7"/>
  <c r="I10" i="7"/>
  <c r="G10" i="7"/>
  <c r="E10" i="7"/>
  <c r="K9" i="7"/>
  <c r="I9" i="7"/>
  <c r="G9" i="7"/>
  <c r="E9" i="7"/>
  <c r="K8" i="7"/>
  <c r="I8" i="7"/>
  <c r="G8" i="7"/>
  <c r="E8" i="7"/>
  <c r="K7" i="7"/>
  <c r="I7" i="7"/>
  <c r="G7" i="7"/>
  <c r="E7" i="7"/>
  <c r="J126" i="6"/>
  <c r="K126" i="6" s="1"/>
  <c r="H126" i="6"/>
  <c r="I126" i="6" s="1"/>
  <c r="G126" i="6"/>
  <c r="F126" i="6"/>
  <c r="D126" i="6"/>
  <c r="E126" i="6" s="1"/>
  <c r="C126" i="6"/>
  <c r="K125" i="6"/>
  <c r="I125" i="6"/>
  <c r="G125" i="6"/>
  <c r="E125" i="6"/>
  <c r="K124" i="6"/>
  <c r="I124" i="6"/>
  <c r="G124" i="6"/>
  <c r="E124" i="6"/>
  <c r="K123" i="6"/>
  <c r="I123" i="6"/>
  <c r="G123" i="6"/>
  <c r="E123" i="6"/>
  <c r="K122" i="6"/>
  <c r="I122" i="6"/>
  <c r="G122" i="6"/>
  <c r="E122" i="6"/>
  <c r="K121" i="6"/>
  <c r="I121" i="6"/>
  <c r="G121" i="6"/>
  <c r="E121" i="6"/>
  <c r="K120" i="6"/>
  <c r="I120" i="6"/>
  <c r="G120" i="6"/>
  <c r="E120" i="6"/>
  <c r="K119" i="6"/>
  <c r="I119" i="6"/>
  <c r="G119" i="6"/>
  <c r="E119" i="6"/>
  <c r="K118" i="6"/>
  <c r="I118" i="6"/>
  <c r="G118" i="6"/>
  <c r="E118" i="6"/>
  <c r="K117" i="6"/>
  <c r="I117" i="6"/>
  <c r="G117" i="6"/>
  <c r="E117" i="6"/>
  <c r="K116" i="6"/>
  <c r="I116" i="6"/>
  <c r="G116" i="6"/>
  <c r="E116" i="6"/>
  <c r="K115" i="6"/>
  <c r="I115" i="6"/>
  <c r="G115" i="6"/>
  <c r="E115" i="6"/>
  <c r="K114" i="6"/>
  <c r="I114" i="6"/>
  <c r="G114" i="6"/>
  <c r="E114" i="6"/>
  <c r="K113" i="6"/>
  <c r="I113" i="6"/>
  <c r="G113" i="6"/>
  <c r="E113" i="6"/>
  <c r="K112" i="6"/>
  <c r="I112" i="6"/>
  <c r="G112" i="6"/>
  <c r="E112" i="6"/>
  <c r="K111" i="6"/>
  <c r="I111" i="6"/>
  <c r="G111" i="6"/>
  <c r="E111" i="6"/>
  <c r="K110" i="6"/>
  <c r="I110" i="6"/>
  <c r="G110" i="6"/>
  <c r="E110" i="6"/>
  <c r="K109" i="6"/>
  <c r="I109" i="6"/>
  <c r="G109" i="6"/>
  <c r="E109" i="6"/>
  <c r="K108" i="6"/>
  <c r="I108" i="6"/>
  <c r="G108" i="6"/>
  <c r="E108" i="6"/>
  <c r="K107" i="6"/>
  <c r="I107" i="6"/>
  <c r="G107" i="6"/>
  <c r="E107" i="6"/>
  <c r="K106" i="6"/>
  <c r="I106" i="6"/>
  <c r="G106" i="6"/>
  <c r="E106" i="6"/>
  <c r="J104" i="6"/>
  <c r="K104" i="6" s="1"/>
  <c r="H104" i="6"/>
  <c r="I104" i="6" s="1"/>
  <c r="G104" i="6"/>
  <c r="F104" i="6"/>
  <c r="D104" i="6"/>
  <c r="E104" i="6" s="1"/>
  <c r="C104" i="6"/>
  <c r="K103" i="6"/>
  <c r="I103" i="6"/>
  <c r="G103" i="6"/>
  <c r="E103" i="6"/>
  <c r="K102" i="6"/>
  <c r="I102" i="6"/>
  <c r="G102" i="6"/>
  <c r="E102" i="6"/>
  <c r="K101" i="6"/>
  <c r="I101" i="6"/>
  <c r="G101" i="6"/>
  <c r="E101" i="6"/>
  <c r="K100" i="6"/>
  <c r="I100" i="6"/>
  <c r="G100" i="6"/>
  <c r="E100" i="6"/>
  <c r="K99" i="6"/>
  <c r="I99" i="6"/>
  <c r="G99" i="6"/>
  <c r="E99" i="6"/>
  <c r="K98" i="6"/>
  <c r="I98" i="6"/>
  <c r="G98" i="6"/>
  <c r="E98" i="6"/>
  <c r="K97" i="6"/>
  <c r="I97" i="6"/>
  <c r="G97" i="6"/>
  <c r="E97" i="6"/>
  <c r="K96" i="6"/>
  <c r="I96" i="6"/>
  <c r="G96" i="6"/>
  <c r="E96" i="6"/>
  <c r="K95" i="6"/>
  <c r="I95" i="6"/>
  <c r="G95" i="6"/>
  <c r="E95" i="6"/>
  <c r="K94" i="6"/>
  <c r="I94" i="6"/>
  <c r="G94" i="6"/>
  <c r="E94" i="6"/>
  <c r="K93" i="6"/>
  <c r="I93" i="6"/>
  <c r="G93" i="6"/>
  <c r="E93" i="6"/>
  <c r="K92" i="6"/>
  <c r="I92" i="6"/>
  <c r="G92" i="6"/>
  <c r="E92" i="6"/>
  <c r="K91" i="6"/>
  <c r="I91" i="6"/>
  <c r="G91" i="6"/>
  <c r="E91" i="6"/>
  <c r="K90" i="6"/>
  <c r="I90" i="6"/>
  <c r="G90" i="6"/>
  <c r="E90" i="6"/>
  <c r="K89" i="6"/>
  <c r="I89" i="6"/>
  <c r="G89" i="6"/>
  <c r="E89" i="6"/>
  <c r="K88" i="6"/>
  <c r="I88" i="6"/>
  <c r="G88" i="6"/>
  <c r="E88" i="6"/>
  <c r="K87" i="6"/>
  <c r="I87" i="6"/>
  <c r="G87" i="6"/>
  <c r="E87" i="6"/>
  <c r="J85" i="6"/>
  <c r="K85" i="6" s="1"/>
  <c r="H85" i="6"/>
  <c r="I85" i="6" s="1"/>
  <c r="F85" i="6"/>
  <c r="G85" i="6" s="1"/>
  <c r="E85" i="6"/>
  <c r="D85" i="6"/>
  <c r="C85" i="6"/>
  <c r="K84" i="6"/>
  <c r="I84" i="6"/>
  <c r="G84" i="6"/>
  <c r="E84" i="6"/>
  <c r="K83" i="6"/>
  <c r="I83" i="6"/>
  <c r="G83" i="6"/>
  <c r="E83" i="6"/>
  <c r="K82" i="6"/>
  <c r="I82" i="6"/>
  <c r="G82" i="6"/>
  <c r="E82" i="6"/>
  <c r="K81" i="6"/>
  <c r="I81" i="6"/>
  <c r="G81" i="6"/>
  <c r="E81" i="6"/>
  <c r="K80" i="6"/>
  <c r="I80" i="6"/>
  <c r="G80" i="6"/>
  <c r="E80" i="6"/>
  <c r="K79" i="6"/>
  <c r="I79" i="6"/>
  <c r="G79" i="6"/>
  <c r="E79" i="6"/>
  <c r="K78" i="6"/>
  <c r="I78" i="6"/>
  <c r="G78" i="6"/>
  <c r="E78" i="6"/>
  <c r="K77" i="6"/>
  <c r="I77" i="6"/>
  <c r="G77" i="6"/>
  <c r="E77" i="6"/>
  <c r="K76" i="6"/>
  <c r="I76" i="6"/>
  <c r="G76" i="6"/>
  <c r="E76" i="6"/>
  <c r="K75" i="6"/>
  <c r="I75" i="6"/>
  <c r="G75" i="6"/>
  <c r="E75" i="6"/>
  <c r="K74" i="6"/>
  <c r="I74" i="6"/>
  <c r="G74" i="6"/>
  <c r="E74" i="6"/>
  <c r="K73" i="6"/>
  <c r="I73" i="6"/>
  <c r="G73" i="6"/>
  <c r="E73" i="6"/>
  <c r="J71" i="6"/>
  <c r="K71" i="6" s="1"/>
  <c r="H71" i="6"/>
  <c r="I71" i="6" s="1"/>
  <c r="F71" i="6"/>
  <c r="G71" i="6" s="1"/>
  <c r="E71" i="6"/>
  <c r="D71" i="6"/>
  <c r="C71" i="6"/>
  <c r="K70" i="6"/>
  <c r="I70" i="6"/>
  <c r="G70" i="6"/>
  <c r="E70" i="6"/>
  <c r="K69" i="6"/>
  <c r="I69" i="6"/>
  <c r="G69" i="6"/>
  <c r="E69" i="6"/>
  <c r="K68" i="6"/>
  <c r="I68" i="6"/>
  <c r="G68" i="6"/>
  <c r="E68" i="6"/>
  <c r="K67" i="6"/>
  <c r="I67" i="6"/>
  <c r="G67" i="6"/>
  <c r="E67" i="6"/>
  <c r="K66" i="6"/>
  <c r="I66" i="6"/>
  <c r="G66" i="6"/>
  <c r="E66" i="6"/>
  <c r="K65" i="6"/>
  <c r="I65" i="6"/>
  <c r="G65" i="6"/>
  <c r="E65" i="6"/>
  <c r="K64" i="6"/>
  <c r="I64" i="6"/>
  <c r="G64" i="6"/>
  <c r="E64" i="6"/>
  <c r="K63" i="6"/>
  <c r="I63" i="6"/>
  <c r="G63" i="6"/>
  <c r="E63" i="6"/>
  <c r="K62" i="6"/>
  <c r="I62" i="6"/>
  <c r="G62" i="6"/>
  <c r="E62" i="6"/>
  <c r="K61" i="6"/>
  <c r="I61" i="6"/>
  <c r="G61" i="6"/>
  <c r="E61" i="6"/>
  <c r="K60" i="6"/>
  <c r="I60" i="6"/>
  <c r="G60" i="6"/>
  <c r="E60" i="6"/>
  <c r="K59" i="6"/>
  <c r="I59" i="6"/>
  <c r="G59" i="6"/>
  <c r="E59" i="6"/>
  <c r="K58" i="6"/>
  <c r="I58" i="6"/>
  <c r="G58" i="6"/>
  <c r="E58" i="6"/>
  <c r="K57" i="6"/>
  <c r="I57" i="6"/>
  <c r="G57" i="6"/>
  <c r="E57" i="6"/>
  <c r="K56" i="6"/>
  <c r="I56" i="6"/>
  <c r="G56" i="6"/>
  <c r="E56" i="6"/>
  <c r="K55" i="6"/>
  <c r="I55" i="6"/>
  <c r="G55" i="6"/>
  <c r="E55" i="6"/>
  <c r="K54" i="6"/>
  <c r="I54" i="6"/>
  <c r="G54" i="6"/>
  <c r="E54" i="6"/>
  <c r="K53" i="6"/>
  <c r="I53" i="6"/>
  <c r="G53" i="6"/>
  <c r="E53" i="6"/>
  <c r="J51" i="6"/>
  <c r="K51" i="6" s="1"/>
  <c r="H51" i="6"/>
  <c r="I51" i="6" s="1"/>
  <c r="G51" i="6"/>
  <c r="F51" i="6"/>
  <c r="D51" i="6"/>
  <c r="E51" i="6" s="1"/>
  <c r="C51" i="6"/>
  <c r="K50" i="6"/>
  <c r="I50" i="6"/>
  <c r="G50" i="6"/>
  <c r="E50" i="6"/>
  <c r="S49" i="6"/>
  <c r="R49" i="6"/>
  <c r="Q49" i="6"/>
  <c r="K49" i="6"/>
  <c r="I49" i="6"/>
  <c r="G49" i="6"/>
  <c r="E49" i="6"/>
  <c r="S48" i="6"/>
  <c r="K48" i="6"/>
  <c r="I48" i="6"/>
  <c r="G48" i="6"/>
  <c r="E48" i="6"/>
  <c r="S47" i="6"/>
  <c r="K47" i="6"/>
  <c r="I47" i="6"/>
  <c r="G47" i="6"/>
  <c r="E47" i="6"/>
  <c r="S46" i="6"/>
  <c r="K46" i="6"/>
  <c r="I46" i="6"/>
  <c r="G46" i="6"/>
  <c r="E46" i="6"/>
  <c r="S45" i="6"/>
  <c r="S44" i="6"/>
  <c r="J44" i="6"/>
  <c r="H44" i="6"/>
  <c r="F44" i="6"/>
  <c r="G44" i="6" s="1"/>
  <c r="D44" i="6"/>
  <c r="E44" i="6" s="1"/>
  <c r="C44" i="6"/>
  <c r="I44" i="6" s="1"/>
  <c r="K43" i="6"/>
  <c r="I43" i="6"/>
  <c r="G43" i="6"/>
  <c r="E43" i="6"/>
  <c r="K42" i="6"/>
  <c r="I42" i="6"/>
  <c r="G42" i="6"/>
  <c r="E42" i="6"/>
  <c r="K41" i="6"/>
  <c r="I41" i="6"/>
  <c r="G41" i="6"/>
  <c r="E41" i="6"/>
  <c r="K40" i="6"/>
  <c r="I40" i="6"/>
  <c r="G40" i="6"/>
  <c r="E40" i="6"/>
  <c r="K39" i="6"/>
  <c r="I39" i="6"/>
  <c r="G39" i="6"/>
  <c r="E39" i="6"/>
  <c r="K38" i="6"/>
  <c r="I38" i="6"/>
  <c r="G38" i="6"/>
  <c r="E38" i="6"/>
  <c r="K37" i="6"/>
  <c r="I37" i="6"/>
  <c r="G37" i="6"/>
  <c r="E37" i="6"/>
  <c r="J35" i="6"/>
  <c r="K35" i="6" s="1"/>
  <c r="I35" i="6"/>
  <c r="H35" i="6"/>
  <c r="F35" i="6"/>
  <c r="G35" i="6" s="1"/>
  <c r="D35" i="6"/>
  <c r="E35" i="6" s="1"/>
  <c r="C35" i="6"/>
  <c r="K34" i="6"/>
  <c r="I34" i="6"/>
  <c r="G34" i="6"/>
  <c r="E34" i="6"/>
  <c r="K33" i="6"/>
  <c r="I33" i="6"/>
  <c r="G33" i="6"/>
  <c r="E33" i="6"/>
  <c r="K32" i="6"/>
  <c r="I32" i="6"/>
  <c r="G32" i="6"/>
  <c r="E32" i="6"/>
  <c r="K31" i="6"/>
  <c r="I31" i="6"/>
  <c r="G31" i="6"/>
  <c r="E31" i="6"/>
  <c r="K30" i="6"/>
  <c r="I30" i="6"/>
  <c r="G30" i="6"/>
  <c r="E30" i="6"/>
  <c r="K29" i="6"/>
  <c r="I29" i="6"/>
  <c r="G29" i="6"/>
  <c r="E29" i="6"/>
  <c r="K28" i="6"/>
  <c r="I28" i="6"/>
  <c r="G28" i="6"/>
  <c r="E28" i="6"/>
  <c r="K27" i="6"/>
  <c r="I27" i="6"/>
  <c r="G27" i="6"/>
  <c r="E27" i="6"/>
  <c r="K26" i="6"/>
  <c r="I26" i="6"/>
  <c r="G26" i="6"/>
  <c r="E26" i="6"/>
  <c r="J24" i="6"/>
  <c r="J127" i="6" s="1"/>
  <c r="H24" i="6"/>
  <c r="I24" i="6" s="1"/>
  <c r="F24" i="6"/>
  <c r="G24" i="6" s="1"/>
  <c r="E24" i="6"/>
  <c r="D24" i="6"/>
  <c r="D127" i="6" s="1"/>
  <c r="C24" i="6"/>
  <c r="C127" i="6" s="1"/>
  <c r="K23" i="6"/>
  <c r="I23" i="6"/>
  <c r="G23" i="6"/>
  <c r="E23" i="6"/>
  <c r="K22" i="6"/>
  <c r="I22" i="6"/>
  <c r="G22" i="6"/>
  <c r="E22" i="6"/>
  <c r="K21" i="6"/>
  <c r="I21" i="6"/>
  <c r="G21" i="6"/>
  <c r="E21" i="6"/>
  <c r="K20" i="6"/>
  <c r="I20" i="6"/>
  <c r="G20" i="6"/>
  <c r="E20" i="6"/>
  <c r="K19" i="6"/>
  <c r="I19" i="6"/>
  <c r="G19" i="6"/>
  <c r="E19" i="6"/>
  <c r="K18" i="6"/>
  <c r="I18" i="6"/>
  <c r="G18" i="6"/>
  <c r="E18" i="6"/>
  <c r="K17" i="6"/>
  <c r="I17" i="6"/>
  <c r="G17" i="6"/>
  <c r="E17" i="6"/>
  <c r="K16" i="6"/>
  <c r="I16" i="6"/>
  <c r="G16" i="6"/>
  <c r="E16" i="6"/>
  <c r="K15" i="6"/>
  <c r="I15" i="6"/>
  <c r="G15" i="6"/>
  <c r="E15" i="6"/>
  <c r="K14" i="6"/>
  <c r="I14" i="6"/>
  <c r="G14" i="6"/>
  <c r="E14" i="6"/>
  <c r="K13" i="6"/>
  <c r="I13" i="6"/>
  <c r="G13" i="6"/>
  <c r="E13" i="6"/>
  <c r="K12" i="6"/>
  <c r="I12" i="6"/>
  <c r="G12" i="6"/>
  <c r="E12" i="6"/>
  <c r="K11" i="6"/>
  <c r="I11" i="6"/>
  <c r="G11" i="6"/>
  <c r="E11" i="6"/>
  <c r="K10" i="6"/>
  <c r="I10" i="6"/>
  <c r="G10" i="6"/>
  <c r="E10" i="6"/>
  <c r="K9" i="6"/>
  <c r="I9" i="6"/>
  <c r="G9" i="6"/>
  <c r="E9" i="6"/>
  <c r="K8" i="6"/>
  <c r="I8" i="6"/>
  <c r="G8" i="6"/>
  <c r="E8" i="6"/>
  <c r="K7" i="6"/>
  <c r="I7" i="6"/>
  <c r="G7" i="6"/>
  <c r="E7" i="6"/>
  <c r="J126" i="5"/>
  <c r="K126" i="5" s="1"/>
  <c r="H126" i="5"/>
  <c r="I126" i="5" s="1"/>
  <c r="F126" i="5"/>
  <c r="G126" i="5" s="1"/>
  <c r="E126" i="5"/>
  <c r="D126" i="5"/>
  <c r="C126" i="5"/>
  <c r="K125" i="5"/>
  <c r="I125" i="5"/>
  <c r="G125" i="5"/>
  <c r="E125" i="5"/>
  <c r="K124" i="5"/>
  <c r="I124" i="5"/>
  <c r="G124" i="5"/>
  <c r="E124" i="5"/>
  <c r="K123" i="5"/>
  <c r="I123" i="5"/>
  <c r="G123" i="5"/>
  <c r="E123" i="5"/>
  <c r="K122" i="5"/>
  <c r="I122" i="5"/>
  <c r="G122" i="5"/>
  <c r="E122" i="5"/>
  <c r="K121" i="5"/>
  <c r="I121" i="5"/>
  <c r="G121" i="5"/>
  <c r="E121" i="5"/>
  <c r="K120" i="5"/>
  <c r="I120" i="5"/>
  <c r="G120" i="5"/>
  <c r="E120" i="5"/>
  <c r="K119" i="5"/>
  <c r="I119" i="5"/>
  <c r="G119" i="5"/>
  <c r="E119" i="5"/>
  <c r="K118" i="5"/>
  <c r="I118" i="5"/>
  <c r="G118" i="5"/>
  <c r="E118" i="5"/>
  <c r="K117" i="5"/>
  <c r="I117" i="5"/>
  <c r="G117" i="5"/>
  <c r="E117" i="5"/>
  <c r="K116" i="5"/>
  <c r="I116" i="5"/>
  <c r="G116" i="5"/>
  <c r="E116" i="5"/>
  <c r="K115" i="5"/>
  <c r="I115" i="5"/>
  <c r="G115" i="5"/>
  <c r="E115" i="5"/>
  <c r="K114" i="5"/>
  <c r="I114" i="5"/>
  <c r="G114" i="5"/>
  <c r="E114" i="5"/>
  <c r="K113" i="5"/>
  <c r="I113" i="5"/>
  <c r="G113" i="5"/>
  <c r="E113" i="5"/>
  <c r="K112" i="5"/>
  <c r="I112" i="5"/>
  <c r="G112" i="5"/>
  <c r="E112" i="5"/>
  <c r="K111" i="5"/>
  <c r="I111" i="5"/>
  <c r="G111" i="5"/>
  <c r="E111" i="5"/>
  <c r="K110" i="5"/>
  <c r="I110" i="5"/>
  <c r="G110" i="5"/>
  <c r="E110" i="5"/>
  <c r="K109" i="5"/>
  <c r="I109" i="5"/>
  <c r="G109" i="5"/>
  <c r="E109" i="5"/>
  <c r="K108" i="5"/>
  <c r="I108" i="5"/>
  <c r="G108" i="5"/>
  <c r="E108" i="5"/>
  <c r="K107" i="5"/>
  <c r="I107" i="5"/>
  <c r="G107" i="5"/>
  <c r="E107" i="5"/>
  <c r="K106" i="5"/>
  <c r="I106" i="5"/>
  <c r="G106" i="5"/>
  <c r="E106" i="5"/>
  <c r="J104" i="5"/>
  <c r="K104" i="5" s="1"/>
  <c r="H104" i="5"/>
  <c r="I104" i="5" s="1"/>
  <c r="F104" i="5"/>
  <c r="G104" i="5" s="1"/>
  <c r="D104" i="5"/>
  <c r="E104" i="5" s="1"/>
  <c r="C104" i="5"/>
  <c r="K103" i="5"/>
  <c r="I103" i="5"/>
  <c r="G103" i="5"/>
  <c r="E103" i="5"/>
  <c r="K102" i="5"/>
  <c r="I102" i="5"/>
  <c r="G102" i="5"/>
  <c r="E102" i="5"/>
  <c r="K101" i="5"/>
  <c r="I101" i="5"/>
  <c r="G101" i="5"/>
  <c r="E101" i="5"/>
  <c r="K100" i="5"/>
  <c r="I100" i="5"/>
  <c r="G100" i="5"/>
  <c r="E100" i="5"/>
  <c r="K99" i="5"/>
  <c r="I99" i="5"/>
  <c r="G99" i="5"/>
  <c r="E99" i="5"/>
  <c r="K98" i="5"/>
  <c r="I98" i="5"/>
  <c r="G98" i="5"/>
  <c r="E98" i="5"/>
  <c r="K97" i="5"/>
  <c r="I97" i="5"/>
  <c r="G97" i="5"/>
  <c r="E97" i="5"/>
  <c r="K96" i="5"/>
  <c r="I96" i="5"/>
  <c r="G96" i="5"/>
  <c r="E96" i="5"/>
  <c r="K95" i="5"/>
  <c r="I95" i="5"/>
  <c r="G95" i="5"/>
  <c r="E95" i="5"/>
  <c r="K94" i="5"/>
  <c r="I94" i="5"/>
  <c r="G94" i="5"/>
  <c r="E94" i="5"/>
  <c r="K93" i="5"/>
  <c r="I93" i="5"/>
  <c r="G93" i="5"/>
  <c r="E93" i="5"/>
  <c r="K92" i="5"/>
  <c r="I92" i="5"/>
  <c r="G92" i="5"/>
  <c r="E92" i="5"/>
  <c r="K91" i="5"/>
  <c r="I91" i="5"/>
  <c r="G91" i="5"/>
  <c r="E91" i="5"/>
  <c r="K90" i="5"/>
  <c r="I90" i="5"/>
  <c r="G90" i="5"/>
  <c r="E90" i="5"/>
  <c r="K89" i="5"/>
  <c r="I89" i="5"/>
  <c r="G89" i="5"/>
  <c r="E89" i="5"/>
  <c r="K88" i="5"/>
  <c r="I88" i="5"/>
  <c r="G88" i="5"/>
  <c r="E88" i="5"/>
  <c r="K87" i="5"/>
  <c r="I87" i="5"/>
  <c r="G87" i="5"/>
  <c r="E87" i="5"/>
  <c r="J85" i="5"/>
  <c r="H85" i="5"/>
  <c r="I85" i="5" s="1"/>
  <c r="F85" i="5"/>
  <c r="G85" i="5" s="1"/>
  <c r="D85" i="5"/>
  <c r="E85" i="5" s="1"/>
  <c r="C85" i="5"/>
  <c r="K85" i="5" s="1"/>
  <c r="K84" i="5"/>
  <c r="I84" i="5"/>
  <c r="G84" i="5"/>
  <c r="E84" i="5"/>
  <c r="K83" i="5"/>
  <c r="I83" i="5"/>
  <c r="G83" i="5"/>
  <c r="E83" i="5"/>
  <c r="K82" i="5"/>
  <c r="I82" i="5"/>
  <c r="G82" i="5"/>
  <c r="E82" i="5"/>
  <c r="K81" i="5"/>
  <c r="I81" i="5"/>
  <c r="G81" i="5"/>
  <c r="E81" i="5"/>
  <c r="K80" i="5"/>
  <c r="I80" i="5"/>
  <c r="G80" i="5"/>
  <c r="E80" i="5"/>
  <c r="K79" i="5"/>
  <c r="I79" i="5"/>
  <c r="G79" i="5"/>
  <c r="E79" i="5"/>
  <c r="K78" i="5"/>
  <c r="I78" i="5"/>
  <c r="G78" i="5"/>
  <c r="E78" i="5"/>
  <c r="K77" i="5"/>
  <c r="I77" i="5"/>
  <c r="G77" i="5"/>
  <c r="E77" i="5"/>
  <c r="K76" i="5"/>
  <c r="I76" i="5"/>
  <c r="G76" i="5"/>
  <c r="E76" i="5"/>
  <c r="K75" i="5"/>
  <c r="I75" i="5"/>
  <c r="G75" i="5"/>
  <c r="E75" i="5"/>
  <c r="K74" i="5"/>
  <c r="I74" i="5"/>
  <c r="G74" i="5"/>
  <c r="E74" i="5"/>
  <c r="K73" i="5"/>
  <c r="I73" i="5"/>
  <c r="G73" i="5"/>
  <c r="E73" i="5"/>
  <c r="J71" i="5"/>
  <c r="H71" i="5"/>
  <c r="F71" i="5"/>
  <c r="G71" i="5" s="1"/>
  <c r="D71" i="5"/>
  <c r="E71" i="5" s="1"/>
  <c r="C71" i="5"/>
  <c r="K70" i="5"/>
  <c r="I70" i="5"/>
  <c r="G70" i="5"/>
  <c r="E70" i="5"/>
  <c r="K69" i="5"/>
  <c r="I69" i="5"/>
  <c r="G69" i="5"/>
  <c r="E69" i="5"/>
  <c r="K68" i="5"/>
  <c r="I68" i="5"/>
  <c r="G68" i="5"/>
  <c r="E68" i="5"/>
  <c r="K67" i="5"/>
  <c r="I67" i="5"/>
  <c r="G67" i="5"/>
  <c r="E67" i="5"/>
  <c r="K66" i="5"/>
  <c r="I66" i="5"/>
  <c r="G66" i="5"/>
  <c r="E66" i="5"/>
  <c r="K65" i="5"/>
  <c r="I65" i="5"/>
  <c r="G65" i="5"/>
  <c r="E65" i="5"/>
  <c r="K64" i="5"/>
  <c r="I64" i="5"/>
  <c r="G64" i="5"/>
  <c r="E64" i="5"/>
  <c r="K63" i="5"/>
  <c r="I63" i="5"/>
  <c r="G63" i="5"/>
  <c r="E63" i="5"/>
  <c r="K62" i="5"/>
  <c r="I62" i="5"/>
  <c r="G62" i="5"/>
  <c r="E62" i="5"/>
  <c r="K61" i="5"/>
  <c r="I61" i="5"/>
  <c r="G61" i="5"/>
  <c r="E61" i="5"/>
  <c r="K60" i="5"/>
  <c r="I60" i="5"/>
  <c r="G60" i="5"/>
  <c r="E60" i="5"/>
  <c r="K59" i="5"/>
  <c r="I59" i="5"/>
  <c r="G59" i="5"/>
  <c r="E59" i="5"/>
  <c r="K58" i="5"/>
  <c r="I58" i="5"/>
  <c r="G58" i="5"/>
  <c r="E58" i="5"/>
  <c r="K57" i="5"/>
  <c r="I57" i="5"/>
  <c r="G57" i="5"/>
  <c r="E57" i="5"/>
  <c r="K56" i="5"/>
  <c r="I56" i="5"/>
  <c r="G56" i="5"/>
  <c r="E56" i="5"/>
  <c r="K55" i="5"/>
  <c r="I55" i="5"/>
  <c r="G55" i="5"/>
  <c r="E55" i="5"/>
  <c r="K54" i="5"/>
  <c r="I54" i="5"/>
  <c r="G54" i="5"/>
  <c r="E54" i="5"/>
  <c r="K53" i="5"/>
  <c r="I53" i="5"/>
  <c r="G53" i="5"/>
  <c r="E53" i="5"/>
  <c r="J51" i="5"/>
  <c r="H51" i="5"/>
  <c r="I51" i="5" s="1"/>
  <c r="F51" i="5"/>
  <c r="G51" i="5" s="1"/>
  <c r="E51" i="5"/>
  <c r="D51" i="5"/>
  <c r="C51" i="5"/>
  <c r="K51" i="5" s="1"/>
  <c r="K50" i="5"/>
  <c r="I50" i="5"/>
  <c r="G50" i="5"/>
  <c r="E50" i="5"/>
  <c r="R49" i="5"/>
  <c r="S49" i="5" s="1"/>
  <c r="Q49" i="5"/>
  <c r="K49" i="5"/>
  <c r="I49" i="5"/>
  <c r="G49" i="5"/>
  <c r="E49" i="5"/>
  <c r="S48" i="5"/>
  <c r="K48" i="5"/>
  <c r="I48" i="5"/>
  <c r="G48" i="5"/>
  <c r="E48" i="5"/>
  <c r="S47" i="5"/>
  <c r="K47" i="5"/>
  <c r="I47" i="5"/>
  <c r="G47" i="5"/>
  <c r="E47" i="5"/>
  <c r="S46" i="5"/>
  <c r="K46" i="5"/>
  <c r="I46" i="5"/>
  <c r="G46" i="5"/>
  <c r="E46" i="5"/>
  <c r="S45" i="5"/>
  <c r="S44" i="5"/>
  <c r="J44" i="5"/>
  <c r="H44" i="5"/>
  <c r="F44" i="5"/>
  <c r="D44" i="5"/>
  <c r="C44" i="5"/>
  <c r="K43" i="5"/>
  <c r="I43" i="5"/>
  <c r="G43" i="5"/>
  <c r="E43" i="5"/>
  <c r="K42" i="5"/>
  <c r="I42" i="5"/>
  <c r="G42" i="5"/>
  <c r="E42" i="5"/>
  <c r="K41" i="5"/>
  <c r="I41" i="5"/>
  <c r="G41" i="5"/>
  <c r="E41" i="5"/>
  <c r="K40" i="5"/>
  <c r="I40" i="5"/>
  <c r="G40" i="5"/>
  <c r="E40" i="5"/>
  <c r="K39" i="5"/>
  <c r="I39" i="5"/>
  <c r="G39" i="5"/>
  <c r="E39" i="5"/>
  <c r="K38" i="5"/>
  <c r="I38" i="5"/>
  <c r="G38" i="5"/>
  <c r="E38" i="5"/>
  <c r="K37" i="5"/>
  <c r="I37" i="5"/>
  <c r="G37" i="5"/>
  <c r="E37" i="5"/>
  <c r="J35" i="5"/>
  <c r="H35" i="5"/>
  <c r="F35" i="5"/>
  <c r="D35" i="5"/>
  <c r="C35" i="5"/>
  <c r="K34" i="5"/>
  <c r="I34" i="5"/>
  <c r="G34" i="5"/>
  <c r="E34" i="5"/>
  <c r="K33" i="5"/>
  <c r="I33" i="5"/>
  <c r="G33" i="5"/>
  <c r="E33" i="5"/>
  <c r="K32" i="5"/>
  <c r="I32" i="5"/>
  <c r="G32" i="5"/>
  <c r="E32" i="5"/>
  <c r="K31" i="5"/>
  <c r="I31" i="5"/>
  <c r="G31" i="5"/>
  <c r="E31" i="5"/>
  <c r="K30" i="5"/>
  <c r="I30" i="5"/>
  <c r="G30" i="5"/>
  <c r="E30" i="5"/>
  <c r="K29" i="5"/>
  <c r="I29" i="5"/>
  <c r="G29" i="5"/>
  <c r="E29" i="5"/>
  <c r="K28" i="5"/>
  <c r="I28" i="5"/>
  <c r="G28" i="5"/>
  <c r="E28" i="5"/>
  <c r="K27" i="5"/>
  <c r="I27" i="5"/>
  <c r="G27" i="5"/>
  <c r="E27" i="5"/>
  <c r="K26" i="5"/>
  <c r="I26" i="5"/>
  <c r="G26" i="5"/>
  <c r="E26" i="5"/>
  <c r="J24" i="5"/>
  <c r="H24" i="5"/>
  <c r="F24" i="5"/>
  <c r="D24" i="5"/>
  <c r="E24" i="5" s="1"/>
  <c r="C24" i="5"/>
  <c r="K23" i="5"/>
  <c r="I23" i="5"/>
  <c r="G23" i="5"/>
  <c r="E23" i="5"/>
  <c r="K22" i="5"/>
  <c r="I22" i="5"/>
  <c r="G22" i="5"/>
  <c r="E22" i="5"/>
  <c r="K21" i="5"/>
  <c r="I21" i="5"/>
  <c r="G21" i="5"/>
  <c r="E21" i="5"/>
  <c r="K20" i="5"/>
  <c r="I20" i="5"/>
  <c r="G20" i="5"/>
  <c r="E20" i="5"/>
  <c r="K19" i="5"/>
  <c r="I19" i="5"/>
  <c r="G19" i="5"/>
  <c r="E19" i="5"/>
  <c r="K18" i="5"/>
  <c r="I18" i="5"/>
  <c r="G18" i="5"/>
  <c r="E18" i="5"/>
  <c r="K17" i="5"/>
  <c r="I17" i="5"/>
  <c r="G17" i="5"/>
  <c r="E17" i="5"/>
  <c r="K16" i="5"/>
  <c r="I16" i="5"/>
  <c r="G16" i="5"/>
  <c r="E16" i="5"/>
  <c r="K15" i="5"/>
  <c r="I15" i="5"/>
  <c r="G15" i="5"/>
  <c r="E15" i="5"/>
  <c r="K14" i="5"/>
  <c r="I14" i="5"/>
  <c r="G14" i="5"/>
  <c r="E14" i="5"/>
  <c r="K13" i="5"/>
  <c r="I13" i="5"/>
  <c r="G13" i="5"/>
  <c r="E13" i="5"/>
  <c r="K12" i="5"/>
  <c r="I12" i="5"/>
  <c r="G12" i="5"/>
  <c r="E12" i="5"/>
  <c r="K11" i="5"/>
  <c r="I11" i="5"/>
  <c r="G11" i="5"/>
  <c r="E11" i="5"/>
  <c r="K10" i="5"/>
  <c r="I10" i="5"/>
  <c r="G10" i="5"/>
  <c r="E10" i="5"/>
  <c r="K9" i="5"/>
  <c r="I9" i="5"/>
  <c r="G9" i="5"/>
  <c r="E9" i="5"/>
  <c r="K8" i="5"/>
  <c r="I8" i="5"/>
  <c r="G8" i="5"/>
  <c r="E8" i="5"/>
  <c r="K7" i="5"/>
  <c r="I7" i="5"/>
  <c r="G7" i="5"/>
  <c r="E7" i="5"/>
  <c r="K126" i="8" l="1"/>
  <c r="G104" i="8"/>
  <c r="K104" i="8"/>
  <c r="E104" i="8"/>
  <c r="E85" i="8"/>
  <c r="K85" i="8"/>
  <c r="G85" i="8"/>
  <c r="I85" i="8"/>
  <c r="E71" i="8"/>
  <c r="G71" i="8"/>
  <c r="I44" i="8"/>
  <c r="K44" i="8"/>
  <c r="E44" i="8"/>
  <c r="G44" i="8"/>
  <c r="I35" i="8"/>
  <c r="E35" i="8"/>
  <c r="G35" i="8"/>
  <c r="K35" i="8"/>
  <c r="E24" i="8"/>
  <c r="G24" i="8"/>
  <c r="I24" i="8"/>
  <c r="D127" i="8"/>
  <c r="F127" i="8"/>
  <c r="G51" i="8"/>
  <c r="J127" i="8"/>
  <c r="E51" i="8"/>
  <c r="K24" i="8"/>
  <c r="K71" i="8"/>
  <c r="C127" i="8"/>
  <c r="H127" i="8"/>
  <c r="K85" i="7"/>
  <c r="E71" i="7"/>
  <c r="G71" i="7"/>
  <c r="C127" i="7"/>
  <c r="K71" i="7"/>
  <c r="H127" i="7"/>
  <c r="F127" i="7"/>
  <c r="E51" i="7"/>
  <c r="I51" i="7"/>
  <c r="K51" i="7"/>
  <c r="E24" i="7"/>
  <c r="I24" i="7"/>
  <c r="K24" i="7"/>
  <c r="D127" i="7"/>
  <c r="G24" i="7"/>
  <c r="J127" i="7"/>
  <c r="E127" i="6"/>
  <c r="K127" i="6"/>
  <c r="F127" i="6"/>
  <c r="G127" i="6" s="1"/>
  <c r="H127" i="6"/>
  <c r="I127" i="6" s="1"/>
  <c r="K44" i="6"/>
  <c r="K24" i="6"/>
  <c r="E44" i="5"/>
  <c r="G44" i="5"/>
  <c r="I44" i="5"/>
  <c r="K44" i="5"/>
  <c r="E35" i="5"/>
  <c r="I24" i="5"/>
  <c r="G35" i="5"/>
  <c r="K24" i="5"/>
  <c r="I35" i="5"/>
  <c r="G24" i="5"/>
  <c r="K35" i="5"/>
  <c r="I71" i="5"/>
  <c r="C127" i="5"/>
  <c r="K71" i="5"/>
  <c r="D127" i="5"/>
  <c r="F127" i="5"/>
  <c r="H127" i="5"/>
  <c r="J127" i="5"/>
  <c r="G127" i="8" l="1"/>
  <c r="I127" i="8"/>
  <c r="E127" i="8"/>
  <c r="K127" i="8"/>
  <c r="E127" i="7"/>
  <c r="G127" i="7"/>
  <c r="I127" i="7"/>
  <c r="K127" i="7"/>
  <c r="I127" i="5"/>
  <c r="K127" i="5"/>
  <c r="G127" i="5"/>
  <c r="E127" i="5"/>
  <c r="D24" i="4"/>
  <c r="C24" i="4"/>
  <c r="F24" i="4"/>
  <c r="F127" i="4" s="1"/>
  <c r="J127" i="4"/>
  <c r="J126" i="4"/>
  <c r="H126" i="4"/>
  <c r="F126" i="4"/>
  <c r="D126" i="4"/>
  <c r="C126" i="4"/>
  <c r="K125" i="4"/>
  <c r="I125" i="4"/>
  <c r="G125" i="4"/>
  <c r="E125" i="4"/>
  <c r="K124" i="4"/>
  <c r="I124" i="4"/>
  <c r="G124" i="4"/>
  <c r="E124" i="4"/>
  <c r="K123" i="4"/>
  <c r="I123" i="4"/>
  <c r="G123" i="4"/>
  <c r="E123" i="4"/>
  <c r="K122" i="4"/>
  <c r="I122" i="4"/>
  <c r="G122" i="4"/>
  <c r="E122" i="4"/>
  <c r="K121" i="4"/>
  <c r="I121" i="4"/>
  <c r="G121" i="4"/>
  <c r="E121" i="4"/>
  <c r="K120" i="4"/>
  <c r="I120" i="4"/>
  <c r="G120" i="4"/>
  <c r="E120" i="4"/>
  <c r="K119" i="4"/>
  <c r="I119" i="4"/>
  <c r="G119" i="4"/>
  <c r="E119" i="4"/>
  <c r="K118" i="4"/>
  <c r="I118" i="4"/>
  <c r="G118" i="4"/>
  <c r="E118" i="4"/>
  <c r="K117" i="4"/>
  <c r="I117" i="4"/>
  <c r="G117" i="4"/>
  <c r="E117" i="4"/>
  <c r="K116" i="4"/>
  <c r="I116" i="4"/>
  <c r="G116" i="4"/>
  <c r="E116" i="4"/>
  <c r="K115" i="4"/>
  <c r="I115" i="4"/>
  <c r="G115" i="4"/>
  <c r="E115" i="4"/>
  <c r="K114" i="4"/>
  <c r="I114" i="4"/>
  <c r="G114" i="4"/>
  <c r="E114" i="4"/>
  <c r="K113" i="4"/>
  <c r="I113" i="4"/>
  <c r="G113" i="4"/>
  <c r="E113" i="4"/>
  <c r="K112" i="4"/>
  <c r="I112" i="4"/>
  <c r="G112" i="4"/>
  <c r="E112" i="4"/>
  <c r="K111" i="4"/>
  <c r="I111" i="4"/>
  <c r="G111" i="4"/>
  <c r="E111" i="4"/>
  <c r="K110" i="4"/>
  <c r="I110" i="4"/>
  <c r="G110" i="4"/>
  <c r="E110" i="4"/>
  <c r="K109" i="4"/>
  <c r="I109" i="4"/>
  <c r="G109" i="4"/>
  <c r="E109" i="4"/>
  <c r="K108" i="4"/>
  <c r="I108" i="4"/>
  <c r="G108" i="4"/>
  <c r="E108" i="4"/>
  <c r="K107" i="4"/>
  <c r="I107" i="4"/>
  <c r="G107" i="4"/>
  <c r="E107" i="4"/>
  <c r="K106" i="4"/>
  <c r="I106" i="4"/>
  <c r="G106" i="4"/>
  <c r="E106" i="4"/>
  <c r="J104" i="4"/>
  <c r="H104" i="4"/>
  <c r="F104" i="4"/>
  <c r="D104" i="4"/>
  <c r="C104" i="4"/>
  <c r="K103" i="4"/>
  <c r="I103" i="4"/>
  <c r="G103" i="4"/>
  <c r="E103" i="4"/>
  <c r="K102" i="4"/>
  <c r="I102" i="4"/>
  <c r="G102" i="4"/>
  <c r="E102" i="4"/>
  <c r="K101" i="4"/>
  <c r="I101" i="4"/>
  <c r="G101" i="4"/>
  <c r="E101" i="4"/>
  <c r="K100" i="4"/>
  <c r="I100" i="4"/>
  <c r="G100" i="4"/>
  <c r="E100" i="4"/>
  <c r="K99" i="4"/>
  <c r="I99" i="4"/>
  <c r="G99" i="4"/>
  <c r="E99" i="4"/>
  <c r="K98" i="4"/>
  <c r="I98" i="4"/>
  <c r="G98" i="4"/>
  <c r="E98" i="4"/>
  <c r="K97" i="4"/>
  <c r="I97" i="4"/>
  <c r="G97" i="4"/>
  <c r="E97" i="4"/>
  <c r="K96" i="4"/>
  <c r="I96" i="4"/>
  <c r="G96" i="4"/>
  <c r="E96" i="4"/>
  <c r="K95" i="4"/>
  <c r="I95" i="4"/>
  <c r="G95" i="4"/>
  <c r="E95" i="4"/>
  <c r="K94" i="4"/>
  <c r="I94" i="4"/>
  <c r="G94" i="4"/>
  <c r="E94" i="4"/>
  <c r="K93" i="4"/>
  <c r="I93" i="4"/>
  <c r="G93" i="4"/>
  <c r="E93" i="4"/>
  <c r="K92" i="4"/>
  <c r="I92" i="4"/>
  <c r="G92" i="4"/>
  <c r="E92" i="4"/>
  <c r="K91" i="4"/>
  <c r="I91" i="4"/>
  <c r="G91" i="4"/>
  <c r="E91" i="4"/>
  <c r="K90" i="4"/>
  <c r="I90" i="4"/>
  <c r="G90" i="4"/>
  <c r="E90" i="4"/>
  <c r="K89" i="4"/>
  <c r="I89" i="4"/>
  <c r="G89" i="4"/>
  <c r="E89" i="4"/>
  <c r="K88" i="4"/>
  <c r="I88" i="4"/>
  <c r="G88" i="4"/>
  <c r="E88" i="4"/>
  <c r="K87" i="4"/>
  <c r="I87" i="4"/>
  <c r="G87" i="4"/>
  <c r="E87" i="4"/>
  <c r="J85" i="4"/>
  <c r="H85" i="4"/>
  <c r="F85" i="4"/>
  <c r="D85" i="4"/>
  <c r="C85" i="4"/>
  <c r="K84" i="4"/>
  <c r="I84" i="4"/>
  <c r="G84" i="4"/>
  <c r="E84" i="4"/>
  <c r="K83" i="4"/>
  <c r="I83" i="4"/>
  <c r="G83" i="4"/>
  <c r="E83" i="4"/>
  <c r="K82" i="4"/>
  <c r="I82" i="4"/>
  <c r="G82" i="4"/>
  <c r="E82" i="4"/>
  <c r="K81" i="4"/>
  <c r="I81" i="4"/>
  <c r="G81" i="4"/>
  <c r="E81" i="4"/>
  <c r="K80" i="4"/>
  <c r="I80" i="4"/>
  <c r="G80" i="4"/>
  <c r="E80" i="4"/>
  <c r="K79" i="4"/>
  <c r="I79" i="4"/>
  <c r="G79" i="4"/>
  <c r="E79" i="4"/>
  <c r="K78" i="4"/>
  <c r="I78" i="4"/>
  <c r="G78" i="4"/>
  <c r="E78" i="4"/>
  <c r="K77" i="4"/>
  <c r="I77" i="4"/>
  <c r="G77" i="4"/>
  <c r="E77" i="4"/>
  <c r="K76" i="4"/>
  <c r="I76" i="4"/>
  <c r="G76" i="4"/>
  <c r="E76" i="4"/>
  <c r="K75" i="4"/>
  <c r="I75" i="4"/>
  <c r="G75" i="4"/>
  <c r="E75" i="4"/>
  <c r="K74" i="4"/>
  <c r="I74" i="4"/>
  <c r="G74" i="4"/>
  <c r="E74" i="4"/>
  <c r="K73" i="4"/>
  <c r="I73" i="4"/>
  <c r="G73" i="4"/>
  <c r="E73" i="4"/>
  <c r="J71" i="4"/>
  <c r="H71" i="4"/>
  <c r="F71" i="4"/>
  <c r="D71" i="4"/>
  <c r="C71" i="4"/>
  <c r="K70" i="4"/>
  <c r="I70" i="4"/>
  <c r="G70" i="4"/>
  <c r="E70" i="4"/>
  <c r="K69" i="4"/>
  <c r="I69" i="4"/>
  <c r="G69" i="4"/>
  <c r="E69" i="4"/>
  <c r="K68" i="4"/>
  <c r="I68" i="4"/>
  <c r="G68" i="4"/>
  <c r="E68" i="4"/>
  <c r="K67" i="4"/>
  <c r="I67" i="4"/>
  <c r="G67" i="4"/>
  <c r="E67" i="4"/>
  <c r="K66" i="4"/>
  <c r="I66" i="4"/>
  <c r="G66" i="4"/>
  <c r="E66" i="4"/>
  <c r="K65" i="4"/>
  <c r="I65" i="4"/>
  <c r="G65" i="4"/>
  <c r="E65" i="4"/>
  <c r="K64" i="4"/>
  <c r="I64" i="4"/>
  <c r="G64" i="4"/>
  <c r="E64" i="4"/>
  <c r="K63" i="4"/>
  <c r="I63" i="4"/>
  <c r="G63" i="4"/>
  <c r="E63" i="4"/>
  <c r="K62" i="4"/>
  <c r="I62" i="4"/>
  <c r="G62" i="4"/>
  <c r="E62" i="4"/>
  <c r="K61" i="4"/>
  <c r="I61" i="4"/>
  <c r="G61" i="4"/>
  <c r="E61" i="4"/>
  <c r="K60" i="4"/>
  <c r="I60" i="4"/>
  <c r="G60" i="4"/>
  <c r="E60" i="4"/>
  <c r="K59" i="4"/>
  <c r="I59" i="4"/>
  <c r="G59" i="4"/>
  <c r="E59" i="4"/>
  <c r="K58" i="4"/>
  <c r="I58" i="4"/>
  <c r="G58" i="4"/>
  <c r="E58" i="4"/>
  <c r="K57" i="4"/>
  <c r="I57" i="4"/>
  <c r="G57" i="4"/>
  <c r="E57" i="4"/>
  <c r="K56" i="4"/>
  <c r="I56" i="4"/>
  <c r="G56" i="4"/>
  <c r="E56" i="4"/>
  <c r="K55" i="4"/>
  <c r="I55" i="4"/>
  <c r="G55" i="4"/>
  <c r="E55" i="4"/>
  <c r="K54" i="4"/>
  <c r="I54" i="4"/>
  <c r="G54" i="4"/>
  <c r="E54" i="4"/>
  <c r="K53" i="4"/>
  <c r="I53" i="4"/>
  <c r="G53" i="4"/>
  <c r="E53" i="4"/>
  <c r="J51" i="4"/>
  <c r="H51" i="4"/>
  <c r="F51" i="4"/>
  <c r="D51" i="4"/>
  <c r="C51" i="4"/>
  <c r="K50" i="4"/>
  <c r="I50" i="4"/>
  <c r="G50" i="4"/>
  <c r="E50" i="4"/>
  <c r="R49" i="4"/>
  <c r="Q49" i="4"/>
  <c r="K49" i="4"/>
  <c r="I49" i="4"/>
  <c r="G49" i="4"/>
  <c r="E49" i="4"/>
  <c r="S48" i="4"/>
  <c r="K48" i="4"/>
  <c r="I48" i="4"/>
  <c r="G48" i="4"/>
  <c r="E48" i="4"/>
  <c r="S47" i="4"/>
  <c r="K47" i="4"/>
  <c r="I47" i="4"/>
  <c r="G47" i="4"/>
  <c r="E47" i="4"/>
  <c r="S46" i="4"/>
  <c r="K46" i="4"/>
  <c r="I46" i="4"/>
  <c r="G46" i="4"/>
  <c r="E46" i="4"/>
  <c r="S45" i="4"/>
  <c r="S44" i="4"/>
  <c r="J44" i="4"/>
  <c r="H44" i="4"/>
  <c r="F44" i="4"/>
  <c r="D44" i="4"/>
  <c r="C44" i="4"/>
  <c r="K43" i="4"/>
  <c r="I43" i="4"/>
  <c r="G43" i="4"/>
  <c r="E43" i="4"/>
  <c r="K42" i="4"/>
  <c r="I42" i="4"/>
  <c r="G42" i="4"/>
  <c r="E42" i="4"/>
  <c r="K41" i="4"/>
  <c r="I41" i="4"/>
  <c r="G41" i="4"/>
  <c r="E41" i="4"/>
  <c r="K40" i="4"/>
  <c r="I40" i="4"/>
  <c r="G40" i="4"/>
  <c r="E40" i="4"/>
  <c r="K39" i="4"/>
  <c r="I39" i="4"/>
  <c r="G39" i="4"/>
  <c r="E39" i="4"/>
  <c r="K38" i="4"/>
  <c r="I38" i="4"/>
  <c r="G38" i="4"/>
  <c r="E38" i="4"/>
  <c r="K37" i="4"/>
  <c r="I37" i="4"/>
  <c r="G37" i="4"/>
  <c r="E37" i="4"/>
  <c r="J35" i="4"/>
  <c r="H35" i="4"/>
  <c r="F35" i="4"/>
  <c r="D35" i="4"/>
  <c r="C35" i="4"/>
  <c r="K34" i="4"/>
  <c r="I34" i="4"/>
  <c r="G34" i="4"/>
  <c r="E34" i="4"/>
  <c r="K33" i="4"/>
  <c r="I33" i="4"/>
  <c r="G33" i="4"/>
  <c r="E33" i="4"/>
  <c r="K32" i="4"/>
  <c r="I32" i="4"/>
  <c r="G32" i="4"/>
  <c r="E32" i="4"/>
  <c r="K31" i="4"/>
  <c r="I31" i="4"/>
  <c r="G31" i="4"/>
  <c r="E31" i="4"/>
  <c r="K30" i="4"/>
  <c r="I30" i="4"/>
  <c r="G30" i="4"/>
  <c r="E30" i="4"/>
  <c r="K29" i="4"/>
  <c r="I29" i="4"/>
  <c r="G29" i="4"/>
  <c r="E29" i="4"/>
  <c r="K28" i="4"/>
  <c r="I28" i="4"/>
  <c r="G28" i="4"/>
  <c r="E28" i="4"/>
  <c r="K27" i="4"/>
  <c r="I27" i="4"/>
  <c r="G27" i="4"/>
  <c r="E27" i="4"/>
  <c r="K26" i="4"/>
  <c r="I26" i="4"/>
  <c r="G26" i="4"/>
  <c r="E26" i="4"/>
  <c r="J24" i="4"/>
  <c r="H24" i="4"/>
  <c r="H127" i="4" s="1"/>
  <c r="D127" i="4"/>
  <c r="C127" i="4"/>
  <c r="K23" i="4"/>
  <c r="I23" i="4"/>
  <c r="G23" i="4"/>
  <c r="E23" i="4"/>
  <c r="K22" i="4"/>
  <c r="I22" i="4"/>
  <c r="G22" i="4"/>
  <c r="E22" i="4"/>
  <c r="K21" i="4"/>
  <c r="I21" i="4"/>
  <c r="G21" i="4"/>
  <c r="E21" i="4"/>
  <c r="K20" i="4"/>
  <c r="I20" i="4"/>
  <c r="G20" i="4"/>
  <c r="E20" i="4"/>
  <c r="K19" i="4"/>
  <c r="I19" i="4"/>
  <c r="G19" i="4"/>
  <c r="E19" i="4"/>
  <c r="K18" i="4"/>
  <c r="I18" i="4"/>
  <c r="G18" i="4"/>
  <c r="E18" i="4"/>
  <c r="K17" i="4"/>
  <c r="I17" i="4"/>
  <c r="G17" i="4"/>
  <c r="E17" i="4"/>
  <c r="K16" i="4"/>
  <c r="I16" i="4"/>
  <c r="G16" i="4"/>
  <c r="E16" i="4"/>
  <c r="K15" i="4"/>
  <c r="I15" i="4"/>
  <c r="G15" i="4"/>
  <c r="E15" i="4"/>
  <c r="K14" i="4"/>
  <c r="I14" i="4"/>
  <c r="G14" i="4"/>
  <c r="E14" i="4"/>
  <c r="K13" i="4"/>
  <c r="I13" i="4"/>
  <c r="G13" i="4"/>
  <c r="E13" i="4"/>
  <c r="K12" i="4"/>
  <c r="I12" i="4"/>
  <c r="G12" i="4"/>
  <c r="E12" i="4"/>
  <c r="K11" i="4"/>
  <c r="I11" i="4"/>
  <c r="G11" i="4"/>
  <c r="E11" i="4"/>
  <c r="K10" i="4"/>
  <c r="I10" i="4"/>
  <c r="G10" i="4"/>
  <c r="E10" i="4"/>
  <c r="K9" i="4"/>
  <c r="I9" i="4"/>
  <c r="G9" i="4"/>
  <c r="E9" i="4"/>
  <c r="K8" i="4"/>
  <c r="I8" i="4"/>
  <c r="G8" i="4"/>
  <c r="E8" i="4"/>
  <c r="K7" i="4"/>
  <c r="I7" i="4"/>
  <c r="G7" i="4"/>
  <c r="E7" i="4"/>
  <c r="J126" i="3"/>
  <c r="K126" i="3" s="1"/>
  <c r="H126" i="3"/>
  <c r="I126" i="3" s="1"/>
  <c r="F126" i="3"/>
  <c r="G126" i="3" s="1"/>
  <c r="D126" i="3"/>
  <c r="E126" i="3" s="1"/>
  <c r="C126" i="3"/>
  <c r="K125" i="3"/>
  <c r="I125" i="3"/>
  <c r="G125" i="3"/>
  <c r="E125" i="3"/>
  <c r="K124" i="3"/>
  <c r="I124" i="3"/>
  <c r="G124" i="3"/>
  <c r="E124" i="3"/>
  <c r="K123" i="3"/>
  <c r="I123" i="3"/>
  <c r="G123" i="3"/>
  <c r="E123" i="3"/>
  <c r="K122" i="3"/>
  <c r="I122" i="3"/>
  <c r="G122" i="3"/>
  <c r="E122" i="3"/>
  <c r="K121" i="3"/>
  <c r="I121" i="3"/>
  <c r="G121" i="3"/>
  <c r="E121" i="3"/>
  <c r="K120" i="3"/>
  <c r="I120" i="3"/>
  <c r="G120" i="3"/>
  <c r="E120" i="3"/>
  <c r="K119" i="3"/>
  <c r="I119" i="3"/>
  <c r="G119" i="3"/>
  <c r="E119" i="3"/>
  <c r="K118" i="3"/>
  <c r="I118" i="3"/>
  <c r="G118" i="3"/>
  <c r="E118" i="3"/>
  <c r="K117" i="3"/>
  <c r="I117" i="3"/>
  <c r="G117" i="3"/>
  <c r="E117" i="3"/>
  <c r="K116" i="3"/>
  <c r="I116" i="3"/>
  <c r="G116" i="3"/>
  <c r="E116" i="3"/>
  <c r="K115" i="3"/>
  <c r="I115" i="3"/>
  <c r="G115" i="3"/>
  <c r="E115" i="3"/>
  <c r="K114" i="3"/>
  <c r="I114" i="3"/>
  <c r="G114" i="3"/>
  <c r="E114" i="3"/>
  <c r="K113" i="3"/>
  <c r="I113" i="3"/>
  <c r="G113" i="3"/>
  <c r="E113" i="3"/>
  <c r="K112" i="3"/>
  <c r="I112" i="3"/>
  <c r="G112" i="3"/>
  <c r="E112" i="3"/>
  <c r="K111" i="3"/>
  <c r="I111" i="3"/>
  <c r="G111" i="3"/>
  <c r="E111" i="3"/>
  <c r="K110" i="3"/>
  <c r="I110" i="3"/>
  <c r="G110" i="3"/>
  <c r="E110" i="3"/>
  <c r="K109" i="3"/>
  <c r="I109" i="3"/>
  <c r="G109" i="3"/>
  <c r="E109" i="3"/>
  <c r="K108" i="3"/>
  <c r="I108" i="3"/>
  <c r="G108" i="3"/>
  <c r="E108" i="3"/>
  <c r="K107" i="3"/>
  <c r="I107" i="3"/>
  <c r="G107" i="3"/>
  <c r="E107" i="3"/>
  <c r="K106" i="3"/>
  <c r="I106" i="3"/>
  <c r="G106" i="3"/>
  <c r="E106" i="3"/>
  <c r="J104" i="3"/>
  <c r="H104" i="3"/>
  <c r="I104" i="3" s="1"/>
  <c r="F104" i="3"/>
  <c r="G104" i="3" s="1"/>
  <c r="D104" i="3"/>
  <c r="E104" i="3" s="1"/>
  <c r="C104" i="3"/>
  <c r="K103" i="3"/>
  <c r="I103" i="3"/>
  <c r="G103" i="3"/>
  <c r="E103" i="3"/>
  <c r="K102" i="3"/>
  <c r="I102" i="3"/>
  <c r="G102" i="3"/>
  <c r="E102" i="3"/>
  <c r="K101" i="3"/>
  <c r="I101" i="3"/>
  <c r="G101" i="3"/>
  <c r="E101" i="3"/>
  <c r="K100" i="3"/>
  <c r="I100" i="3"/>
  <c r="G100" i="3"/>
  <c r="E100" i="3"/>
  <c r="K99" i="3"/>
  <c r="I99" i="3"/>
  <c r="G99" i="3"/>
  <c r="E99" i="3"/>
  <c r="K98" i="3"/>
  <c r="I98" i="3"/>
  <c r="G98" i="3"/>
  <c r="E98" i="3"/>
  <c r="K97" i="3"/>
  <c r="I97" i="3"/>
  <c r="G97" i="3"/>
  <c r="E97" i="3"/>
  <c r="K96" i="3"/>
  <c r="I96" i="3"/>
  <c r="G96" i="3"/>
  <c r="E96" i="3"/>
  <c r="K95" i="3"/>
  <c r="I95" i="3"/>
  <c r="G95" i="3"/>
  <c r="E95" i="3"/>
  <c r="K94" i="3"/>
  <c r="I94" i="3"/>
  <c r="G94" i="3"/>
  <c r="E94" i="3"/>
  <c r="K93" i="3"/>
  <c r="I93" i="3"/>
  <c r="G93" i="3"/>
  <c r="E93" i="3"/>
  <c r="K92" i="3"/>
  <c r="I92" i="3"/>
  <c r="G92" i="3"/>
  <c r="E92" i="3"/>
  <c r="K91" i="3"/>
  <c r="I91" i="3"/>
  <c r="G91" i="3"/>
  <c r="E91" i="3"/>
  <c r="K90" i="3"/>
  <c r="I90" i="3"/>
  <c r="G90" i="3"/>
  <c r="E90" i="3"/>
  <c r="K89" i="3"/>
  <c r="I89" i="3"/>
  <c r="G89" i="3"/>
  <c r="E89" i="3"/>
  <c r="K88" i="3"/>
  <c r="I88" i="3"/>
  <c r="G88" i="3"/>
  <c r="E88" i="3"/>
  <c r="K87" i="3"/>
  <c r="I87" i="3"/>
  <c r="G87" i="3"/>
  <c r="E87" i="3"/>
  <c r="J85" i="3"/>
  <c r="K85" i="3" s="1"/>
  <c r="H85" i="3"/>
  <c r="I85" i="3" s="1"/>
  <c r="F85" i="3"/>
  <c r="G85" i="3" s="1"/>
  <c r="D85" i="3"/>
  <c r="E85" i="3" s="1"/>
  <c r="C85" i="3"/>
  <c r="K84" i="3"/>
  <c r="I84" i="3"/>
  <c r="G84" i="3"/>
  <c r="E84" i="3"/>
  <c r="K83" i="3"/>
  <c r="I83" i="3"/>
  <c r="G83" i="3"/>
  <c r="E83" i="3"/>
  <c r="K82" i="3"/>
  <c r="I82" i="3"/>
  <c r="G82" i="3"/>
  <c r="E82" i="3"/>
  <c r="K81" i="3"/>
  <c r="I81" i="3"/>
  <c r="G81" i="3"/>
  <c r="E81" i="3"/>
  <c r="K80" i="3"/>
  <c r="I80" i="3"/>
  <c r="G80" i="3"/>
  <c r="E80" i="3"/>
  <c r="K79" i="3"/>
  <c r="I79" i="3"/>
  <c r="G79" i="3"/>
  <c r="E79" i="3"/>
  <c r="K78" i="3"/>
  <c r="I78" i="3"/>
  <c r="G78" i="3"/>
  <c r="E78" i="3"/>
  <c r="K77" i="3"/>
  <c r="I77" i="3"/>
  <c r="G77" i="3"/>
  <c r="E77" i="3"/>
  <c r="K76" i="3"/>
  <c r="I76" i="3"/>
  <c r="G76" i="3"/>
  <c r="E76" i="3"/>
  <c r="K75" i="3"/>
  <c r="I75" i="3"/>
  <c r="G75" i="3"/>
  <c r="E75" i="3"/>
  <c r="K74" i="3"/>
  <c r="I74" i="3"/>
  <c r="G74" i="3"/>
  <c r="E74" i="3"/>
  <c r="K73" i="3"/>
  <c r="I73" i="3"/>
  <c r="G73" i="3"/>
  <c r="E73" i="3"/>
  <c r="J71" i="3"/>
  <c r="H71" i="3"/>
  <c r="F71" i="3"/>
  <c r="D71" i="3"/>
  <c r="C71" i="3"/>
  <c r="K70" i="3"/>
  <c r="I70" i="3"/>
  <c r="G70" i="3"/>
  <c r="E70" i="3"/>
  <c r="K69" i="3"/>
  <c r="I69" i="3"/>
  <c r="G69" i="3"/>
  <c r="E69" i="3"/>
  <c r="K68" i="3"/>
  <c r="I68" i="3"/>
  <c r="G68" i="3"/>
  <c r="E68" i="3"/>
  <c r="K67" i="3"/>
  <c r="I67" i="3"/>
  <c r="G67" i="3"/>
  <c r="E67" i="3"/>
  <c r="K66" i="3"/>
  <c r="I66" i="3"/>
  <c r="G66" i="3"/>
  <c r="E66" i="3"/>
  <c r="K65" i="3"/>
  <c r="I65" i="3"/>
  <c r="G65" i="3"/>
  <c r="E65" i="3"/>
  <c r="K64" i="3"/>
  <c r="I64" i="3"/>
  <c r="G64" i="3"/>
  <c r="E64" i="3"/>
  <c r="K63" i="3"/>
  <c r="I63" i="3"/>
  <c r="G63" i="3"/>
  <c r="E63" i="3"/>
  <c r="K62" i="3"/>
  <c r="I62" i="3"/>
  <c r="G62" i="3"/>
  <c r="E62" i="3"/>
  <c r="K61" i="3"/>
  <c r="I61" i="3"/>
  <c r="G61" i="3"/>
  <c r="E61" i="3"/>
  <c r="K60" i="3"/>
  <c r="I60" i="3"/>
  <c r="G60" i="3"/>
  <c r="E60" i="3"/>
  <c r="K59" i="3"/>
  <c r="I59" i="3"/>
  <c r="G59" i="3"/>
  <c r="E59" i="3"/>
  <c r="K58" i="3"/>
  <c r="I58" i="3"/>
  <c r="G58" i="3"/>
  <c r="E58" i="3"/>
  <c r="K57" i="3"/>
  <c r="I57" i="3"/>
  <c r="G57" i="3"/>
  <c r="E57" i="3"/>
  <c r="K56" i="3"/>
  <c r="I56" i="3"/>
  <c r="G56" i="3"/>
  <c r="E56" i="3"/>
  <c r="K55" i="3"/>
  <c r="I55" i="3"/>
  <c r="G55" i="3"/>
  <c r="E55" i="3"/>
  <c r="K54" i="3"/>
  <c r="I54" i="3"/>
  <c r="G54" i="3"/>
  <c r="E54" i="3"/>
  <c r="K53" i="3"/>
  <c r="I53" i="3"/>
  <c r="G53" i="3"/>
  <c r="E53" i="3"/>
  <c r="J51" i="3"/>
  <c r="K51" i="3" s="1"/>
  <c r="H51" i="3"/>
  <c r="I51" i="3" s="1"/>
  <c r="F51" i="3"/>
  <c r="G51" i="3" s="1"/>
  <c r="D51" i="3"/>
  <c r="E51" i="3" s="1"/>
  <c r="C51" i="3"/>
  <c r="K50" i="3"/>
  <c r="I50" i="3"/>
  <c r="G50" i="3"/>
  <c r="E50" i="3"/>
  <c r="R49" i="3"/>
  <c r="S49" i="3" s="1"/>
  <c r="Q49" i="3"/>
  <c r="K49" i="3"/>
  <c r="I49" i="3"/>
  <c r="G49" i="3"/>
  <c r="E49" i="3"/>
  <c r="S48" i="3"/>
  <c r="K48" i="3"/>
  <c r="I48" i="3"/>
  <c r="G48" i="3"/>
  <c r="E48" i="3"/>
  <c r="S47" i="3"/>
  <c r="K47" i="3"/>
  <c r="I47" i="3"/>
  <c r="G47" i="3"/>
  <c r="E47" i="3"/>
  <c r="S46" i="3"/>
  <c r="K46" i="3"/>
  <c r="I46" i="3"/>
  <c r="G46" i="3"/>
  <c r="E46" i="3"/>
  <c r="S45" i="3"/>
  <c r="S44" i="3"/>
  <c r="J44" i="3"/>
  <c r="K44" i="3" s="1"/>
  <c r="I44" i="3"/>
  <c r="H44" i="3"/>
  <c r="F44" i="3"/>
  <c r="D44" i="3"/>
  <c r="E44" i="3" s="1"/>
  <c r="C44" i="3"/>
  <c r="K43" i="3"/>
  <c r="I43" i="3"/>
  <c r="G43" i="3"/>
  <c r="E43" i="3"/>
  <c r="K42" i="3"/>
  <c r="I42" i="3"/>
  <c r="G42" i="3"/>
  <c r="E42" i="3"/>
  <c r="K41" i="3"/>
  <c r="I41" i="3"/>
  <c r="G41" i="3"/>
  <c r="E41" i="3"/>
  <c r="K40" i="3"/>
  <c r="I40" i="3"/>
  <c r="G40" i="3"/>
  <c r="E40" i="3"/>
  <c r="K39" i="3"/>
  <c r="I39" i="3"/>
  <c r="G39" i="3"/>
  <c r="E39" i="3"/>
  <c r="K38" i="3"/>
  <c r="I38" i="3"/>
  <c r="G38" i="3"/>
  <c r="E38" i="3"/>
  <c r="K37" i="3"/>
  <c r="I37" i="3"/>
  <c r="G37" i="3"/>
  <c r="E37" i="3"/>
  <c r="J35" i="3"/>
  <c r="K35" i="3" s="1"/>
  <c r="H35" i="3"/>
  <c r="I35" i="3" s="1"/>
  <c r="F35" i="3"/>
  <c r="G35" i="3" s="1"/>
  <c r="D35" i="3"/>
  <c r="E35" i="3" s="1"/>
  <c r="C35" i="3"/>
  <c r="K34" i="3"/>
  <c r="I34" i="3"/>
  <c r="G34" i="3"/>
  <c r="E34" i="3"/>
  <c r="K33" i="3"/>
  <c r="I33" i="3"/>
  <c r="G33" i="3"/>
  <c r="E33" i="3"/>
  <c r="K32" i="3"/>
  <c r="I32" i="3"/>
  <c r="G32" i="3"/>
  <c r="E32" i="3"/>
  <c r="K31" i="3"/>
  <c r="I31" i="3"/>
  <c r="G31" i="3"/>
  <c r="E31" i="3"/>
  <c r="K30" i="3"/>
  <c r="I30" i="3"/>
  <c r="G30" i="3"/>
  <c r="E30" i="3"/>
  <c r="K29" i="3"/>
  <c r="I29" i="3"/>
  <c r="G29" i="3"/>
  <c r="E29" i="3"/>
  <c r="K28" i="3"/>
  <c r="I28" i="3"/>
  <c r="G28" i="3"/>
  <c r="E28" i="3"/>
  <c r="K27" i="3"/>
  <c r="I27" i="3"/>
  <c r="G27" i="3"/>
  <c r="E27" i="3"/>
  <c r="K26" i="3"/>
  <c r="I26" i="3"/>
  <c r="G26" i="3"/>
  <c r="E26" i="3"/>
  <c r="J24" i="3"/>
  <c r="H24" i="3"/>
  <c r="I24" i="3" s="1"/>
  <c r="F24" i="3"/>
  <c r="G24" i="3" s="1"/>
  <c r="D24" i="3"/>
  <c r="E24" i="3" s="1"/>
  <c r="C24" i="3"/>
  <c r="K24" i="3" s="1"/>
  <c r="K23" i="3"/>
  <c r="I23" i="3"/>
  <c r="G23" i="3"/>
  <c r="E23" i="3"/>
  <c r="K22" i="3"/>
  <c r="I22" i="3"/>
  <c r="G22" i="3"/>
  <c r="E22" i="3"/>
  <c r="K21" i="3"/>
  <c r="I21" i="3"/>
  <c r="G21" i="3"/>
  <c r="E21" i="3"/>
  <c r="K20" i="3"/>
  <c r="I20" i="3"/>
  <c r="G20" i="3"/>
  <c r="E20" i="3"/>
  <c r="K19" i="3"/>
  <c r="I19" i="3"/>
  <c r="G19" i="3"/>
  <c r="E19" i="3"/>
  <c r="K18" i="3"/>
  <c r="I18" i="3"/>
  <c r="G18" i="3"/>
  <c r="E18" i="3"/>
  <c r="K17" i="3"/>
  <c r="I17" i="3"/>
  <c r="G17" i="3"/>
  <c r="E17" i="3"/>
  <c r="K16" i="3"/>
  <c r="I16" i="3"/>
  <c r="G16" i="3"/>
  <c r="E16" i="3"/>
  <c r="K15" i="3"/>
  <c r="I15" i="3"/>
  <c r="G15" i="3"/>
  <c r="E15" i="3"/>
  <c r="K14" i="3"/>
  <c r="I14" i="3"/>
  <c r="G14" i="3"/>
  <c r="E14" i="3"/>
  <c r="K13" i="3"/>
  <c r="I13" i="3"/>
  <c r="G13" i="3"/>
  <c r="E13" i="3"/>
  <c r="K12" i="3"/>
  <c r="I12" i="3"/>
  <c r="G12" i="3"/>
  <c r="E12" i="3"/>
  <c r="K11" i="3"/>
  <c r="I11" i="3"/>
  <c r="G11" i="3"/>
  <c r="E11" i="3"/>
  <c r="K10" i="3"/>
  <c r="I10" i="3"/>
  <c r="G10" i="3"/>
  <c r="E10" i="3"/>
  <c r="K9" i="3"/>
  <c r="I9" i="3"/>
  <c r="G9" i="3"/>
  <c r="E9" i="3"/>
  <c r="K8" i="3"/>
  <c r="I8" i="3"/>
  <c r="G8" i="3"/>
  <c r="E8" i="3"/>
  <c r="K7" i="3"/>
  <c r="I7" i="3"/>
  <c r="G7" i="3"/>
  <c r="E7" i="3"/>
  <c r="E74" i="1"/>
  <c r="E75" i="1"/>
  <c r="E76" i="1"/>
  <c r="E77" i="1"/>
  <c r="E78" i="1"/>
  <c r="E79" i="1"/>
  <c r="E80" i="1"/>
  <c r="E81" i="1"/>
  <c r="E82" i="1"/>
  <c r="E83" i="1"/>
  <c r="E84" i="1"/>
  <c r="E7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53" i="1"/>
  <c r="E13" i="1"/>
  <c r="G127" i="4" l="1"/>
  <c r="K127" i="4"/>
  <c r="I127" i="4"/>
  <c r="E127" i="4"/>
  <c r="E126" i="4"/>
  <c r="G126" i="4"/>
  <c r="K104" i="4"/>
  <c r="G51" i="4"/>
  <c r="I51" i="4"/>
  <c r="E104" i="4"/>
  <c r="I85" i="4"/>
  <c r="E71" i="4"/>
  <c r="I71" i="4"/>
  <c r="K71" i="4"/>
  <c r="G44" i="4"/>
  <c r="E44" i="4"/>
  <c r="I44" i="4"/>
  <c r="K44" i="4"/>
  <c r="I24" i="4"/>
  <c r="K85" i="4"/>
  <c r="G104" i="4"/>
  <c r="E51" i="4"/>
  <c r="G71" i="4"/>
  <c r="I104" i="4"/>
  <c r="K51" i="4"/>
  <c r="I126" i="4"/>
  <c r="S49" i="4"/>
  <c r="K126" i="4"/>
  <c r="K24" i="4"/>
  <c r="E24" i="4"/>
  <c r="G24" i="4"/>
  <c r="K35" i="4"/>
  <c r="E35" i="4"/>
  <c r="G35" i="4"/>
  <c r="I35" i="4"/>
  <c r="E85" i="4"/>
  <c r="G85" i="4"/>
  <c r="G44" i="3"/>
  <c r="K104" i="3"/>
  <c r="K71" i="3"/>
  <c r="G71" i="3"/>
  <c r="E71" i="3"/>
  <c r="I71" i="3"/>
  <c r="E41" i="1"/>
  <c r="E27" i="1"/>
  <c r="F14" i="2" l="1"/>
  <c r="H14" i="2"/>
  <c r="J14" i="2"/>
  <c r="L14" i="2"/>
  <c r="K14" i="2"/>
  <c r="I14" i="2"/>
  <c r="G14" i="2"/>
  <c r="E14" i="2"/>
  <c r="D14" i="2"/>
  <c r="C14" i="2"/>
  <c r="T8" i="2"/>
  <c r="C126" i="1"/>
  <c r="J126" i="1"/>
  <c r="H126" i="1"/>
  <c r="F126" i="1"/>
  <c r="D126" i="1"/>
  <c r="K125" i="1"/>
  <c r="I125" i="1"/>
  <c r="G125" i="1"/>
  <c r="E125" i="1"/>
  <c r="K124" i="1"/>
  <c r="I124" i="1"/>
  <c r="G124" i="1"/>
  <c r="E124" i="1"/>
  <c r="K123" i="1"/>
  <c r="I123" i="1"/>
  <c r="G123" i="1"/>
  <c r="E123" i="1"/>
  <c r="K122" i="1"/>
  <c r="I122" i="1"/>
  <c r="G122" i="1"/>
  <c r="E122" i="1"/>
  <c r="K121" i="1"/>
  <c r="I121" i="1"/>
  <c r="G121" i="1"/>
  <c r="E121" i="1"/>
  <c r="K120" i="1"/>
  <c r="I120" i="1"/>
  <c r="G120" i="1"/>
  <c r="E120" i="1"/>
  <c r="K119" i="1"/>
  <c r="I119" i="1"/>
  <c r="G119" i="1"/>
  <c r="E119" i="1"/>
  <c r="K118" i="1"/>
  <c r="I118" i="1"/>
  <c r="G118" i="1"/>
  <c r="E118" i="1"/>
  <c r="K117" i="1"/>
  <c r="I117" i="1"/>
  <c r="G117" i="1"/>
  <c r="E117" i="1"/>
  <c r="K116" i="1"/>
  <c r="I116" i="1"/>
  <c r="G116" i="1"/>
  <c r="E116" i="1"/>
  <c r="K115" i="1"/>
  <c r="I115" i="1"/>
  <c r="G115" i="1"/>
  <c r="E115" i="1"/>
  <c r="K114" i="1"/>
  <c r="I114" i="1"/>
  <c r="G114" i="1"/>
  <c r="E114" i="1"/>
  <c r="K113" i="1"/>
  <c r="I113" i="1"/>
  <c r="G113" i="1"/>
  <c r="E113" i="1"/>
  <c r="K112" i="1"/>
  <c r="I112" i="1"/>
  <c r="G112" i="1"/>
  <c r="E112" i="1"/>
  <c r="K111" i="1"/>
  <c r="I111" i="1"/>
  <c r="G111" i="1"/>
  <c r="E111" i="1"/>
  <c r="K110" i="1"/>
  <c r="I110" i="1"/>
  <c r="G110" i="1"/>
  <c r="E110" i="1"/>
  <c r="K109" i="1"/>
  <c r="I109" i="1"/>
  <c r="G109" i="1"/>
  <c r="E109" i="1"/>
  <c r="K108" i="1"/>
  <c r="I108" i="1"/>
  <c r="G108" i="1"/>
  <c r="E108" i="1"/>
  <c r="K107" i="1"/>
  <c r="I107" i="1"/>
  <c r="G107" i="1"/>
  <c r="E107" i="1"/>
  <c r="K106" i="1"/>
  <c r="I106" i="1"/>
  <c r="G106" i="1"/>
  <c r="E106" i="1"/>
  <c r="J104" i="1"/>
  <c r="H104" i="1"/>
  <c r="F104" i="1"/>
  <c r="D104" i="1"/>
  <c r="C104" i="1"/>
  <c r="K103" i="1"/>
  <c r="I103" i="1"/>
  <c r="G103" i="1"/>
  <c r="E103" i="1"/>
  <c r="K102" i="1"/>
  <c r="I102" i="1"/>
  <c r="G102" i="1"/>
  <c r="E102" i="1"/>
  <c r="K101" i="1"/>
  <c r="I101" i="1"/>
  <c r="G101" i="1"/>
  <c r="E101" i="1"/>
  <c r="K100" i="1"/>
  <c r="I100" i="1"/>
  <c r="G100" i="1"/>
  <c r="E100" i="1"/>
  <c r="K99" i="1"/>
  <c r="I99" i="1"/>
  <c r="G99" i="1"/>
  <c r="E99" i="1"/>
  <c r="K98" i="1"/>
  <c r="I98" i="1"/>
  <c r="G98" i="1"/>
  <c r="E98" i="1"/>
  <c r="K97" i="1"/>
  <c r="I97" i="1"/>
  <c r="G97" i="1"/>
  <c r="E97" i="1"/>
  <c r="K96" i="1"/>
  <c r="I96" i="1"/>
  <c r="G96" i="1"/>
  <c r="E96" i="1"/>
  <c r="K95" i="1"/>
  <c r="I95" i="1"/>
  <c r="G95" i="1"/>
  <c r="E95" i="1"/>
  <c r="K94" i="1"/>
  <c r="I94" i="1"/>
  <c r="G94" i="1"/>
  <c r="E94" i="1"/>
  <c r="K93" i="1"/>
  <c r="I93" i="1"/>
  <c r="G93" i="1"/>
  <c r="E93" i="1"/>
  <c r="K92" i="1"/>
  <c r="I92" i="1"/>
  <c r="G92" i="1"/>
  <c r="E92" i="1"/>
  <c r="K91" i="1"/>
  <c r="I91" i="1"/>
  <c r="G91" i="1"/>
  <c r="E91" i="1"/>
  <c r="K90" i="1"/>
  <c r="I90" i="1"/>
  <c r="G90" i="1"/>
  <c r="E90" i="1"/>
  <c r="K89" i="1"/>
  <c r="I89" i="1"/>
  <c r="G89" i="1"/>
  <c r="E89" i="1"/>
  <c r="K88" i="1"/>
  <c r="I88" i="1"/>
  <c r="G88" i="1"/>
  <c r="E88" i="1"/>
  <c r="K87" i="1"/>
  <c r="I87" i="1"/>
  <c r="G87" i="1"/>
  <c r="E87" i="1"/>
  <c r="J85" i="1"/>
  <c r="H85" i="1"/>
  <c r="F85" i="1"/>
  <c r="D85" i="1"/>
  <c r="E85" i="1" s="1"/>
  <c r="C85" i="1"/>
  <c r="K84" i="1"/>
  <c r="I84" i="1"/>
  <c r="G84" i="1"/>
  <c r="K83" i="1"/>
  <c r="I83" i="1"/>
  <c r="G83" i="1"/>
  <c r="K82" i="1"/>
  <c r="I82" i="1"/>
  <c r="G82" i="1"/>
  <c r="K81" i="1"/>
  <c r="I81" i="1"/>
  <c r="G81" i="1"/>
  <c r="K80" i="1"/>
  <c r="I80" i="1"/>
  <c r="G80" i="1"/>
  <c r="K79" i="1"/>
  <c r="I79" i="1"/>
  <c r="G79" i="1"/>
  <c r="K78" i="1"/>
  <c r="I78" i="1"/>
  <c r="G78" i="1"/>
  <c r="K77" i="1"/>
  <c r="I77" i="1"/>
  <c r="G77" i="1"/>
  <c r="K76" i="1"/>
  <c r="I76" i="1"/>
  <c r="G76" i="1"/>
  <c r="K75" i="1"/>
  <c r="I75" i="1"/>
  <c r="G75" i="1"/>
  <c r="K74" i="1"/>
  <c r="I74" i="1"/>
  <c r="G74" i="1"/>
  <c r="K73" i="1"/>
  <c r="I73" i="1"/>
  <c r="G73" i="1"/>
  <c r="J71" i="1"/>
  <c r="H71" i="1"/>
  <c r="F71" i="1"/>
  <c r="D71" i="1"/>
  <c r="C71" i="1"/>
  <c r="K70" i="1"/>
  <c r="I70" i="1"/>
  <c r="G70" i="1"/>
  <c r="K69" i="1"/>
  <c r="I69" i="1"/>
  <c r="G69" i="1"/>
  <c r="K68" i="1"/>
  <c r="I68" i="1"/>
  <c r="G68" i="1"/>
  <c r="K67" i="1"/>
  <c r="I67" i="1"/>
  <c r="G67" i="1"/>
  <c r="K66" i="1"/>
  <c r="I66" i="1"/>
  <c r="G66" i="1"/>
  <c r="K65" i="1"/>
  <c r="I65" i="1"/>
  <c r="G65" i="1"/>
  <c r="K64" i="1"/>
  <c r="I64" i="1"/>
  <c r="G64" i="1"/>
  <c r="K63" i="1"/>
  <c r="I63" i="1"/>
  <c r="G63" i="1"/>
  <c r="K62" i="1"/>
  <c r="I62" i="1"/>
  <c r="G62" i="1"/>
  <c r="K61" i="1"/>
  <c r="I61" i="1"/>
  <c r="G61" i="1"/>
  <c r="K60" i="1"/>
  <c r="I60" i="1"/>
  <c r="G60" i="1"/>
  <c r="K59" i="1"/>
  <c r="I59" i="1"/>
  <c r="G59" i="1"/>
  <c r="K58" i="1"/>
  <c r="I58" i="1"/>
  <c r="G58" i="1"/>
  <c r="K57" i="1"/>
  <c r="I57" i="1"/>
  <c r="G57" i="1"/>
  <c r="K56" i="1"/>
  <c r="I56" i="1"/>
  <c r="G56" i="1"/>
  <c r="K55" i="1"/>
  <c r="I55" i="1"/>
  <c r="G55" i="1"/>
  <c r="K54" i="1"/>
  <c r="I54" i="1"/>
  <c r="G54" i="1"/>
  <c r="K53" i="1"/>
  <c r="I53" i="1"/>
  <c r="G53" i="1"/>
  <c r="J51" i="1"/>
  <c r="H51" i="1"/>
  <c r="F51" i="1"/>
  <c r="D51" i="1"/>
  <c r="C51" i="1"/>
  <c r="K50" i="1"/>
  <c r="I50" i="1"/>
  <c r="G50" i="1"/>
  <c r="E50" i="1"/>
  <c r="R49" i="1"/>
  <c r="Q49" i="1"/>
  <c r="K49" i="1"/>
  <c r="I49" i="1"/>
  <c r="G49" i="1"/>
  <c r="E49" i="1"/>
  <c r="S48" i="1"/>
  <c r="K48" i="1"/>
  <c r="I48" i="1"/>
  <c r="G48" i="1"/>
  <c r="E48" i="1"/>
  <c r="S47" i="1"/>
  <c r="K47" i="1"/>
  <c r="I47" i="1"/>
  <c r="G47" i="1"/>
  <c r="E47" i="1"/>
  <c r="S46" i="1"/>
  <c r="K46" i="1"/>
  <c r="I46" i="1"/>
  <c r="G46" i="1"/>
  <c r="E46" i="1"/>
  <c r="S45" i="1"/>
  <c r="S44" i="1"/>
  <c r="J44" i="1"/>
  <c r="H44" i="1"/>
  <c r="F44" i="1"/>
  <c r="D44" i="1"/>
  <c r="C44" i="1"/>
  <c r="K43" i="1"/>
  <c r="I43" i="1"/>
  <c r="G43" i="1"/>
  <c r="E43" i="1"/>
  <c r="K42" i="1"/>
  <c r="I42" i="1"/>
  <c r="G42" i="1"/>
  <c r="E42" i="1"/>
  <c r="K41" i="1"/>
  <c r="I41" i="1"/>
  <c r="G41" i="1"/>
  <c r="K40" i="1"/>
  <c r="I40" i="1"/>
  <c r="G40" i="1"/>
  <c r="E40" i="1"/>
  <c r="K39" i="1"/>
  <c r="I39" i="1"/>
  <c r="G39" i="1"/>
  <c r="E39" i="1"/>
  <c r="K38" i="1"/>
  <c r="I38" i="1"/>
  <c r="G38" i="1"/>
  <c r="E38" i="1"/>
  <c r="K37" i="1"/>
  <c r="I37" i="1"/>
  <c r="G37" i="1"/>
  <c r="E37" i="1"/>
  <c r="J35" i="1"/>
  <c r="H35" i="1"/>
  <c r="F35" i="1"/>
  <c r="D35" i="1"/>
  <c r="C35" i="1"/>
  <c r="K34" i="1"/>
  <c r="I34" i="1"/>
  <c r="G34" i="1"/>
  <c r="E34" i="1"/>
  <c r="K33" i="1"/>
  <c r="I33" i="1"/>
  <c r="G33" i="1"/>
  <c r="E33" i="1"/>
  <c r="K32" i="1"/>
  <c r="I32" i="1"/>
  <c r="G32" i="1"/>
  <c r="E32" i="1"/>
  <c r="K31" i="1"/>
  <c r="I31" i="1"/>
  <c r="G31" i="1"/>
  <c r="E31" i="1"/>
  <c r="K30" i="1"/>
  <c r="I30" i="1"/>
  <c r="G30" i="1"/>
  <c r="E30" i="1"/>
  <c r="K29" i="1"/>
  <c r="I29" i="1"/>
  <c r="G29" i="1"/>
  <c r="E29" i="1"/>
  <c r="K28" i="1"/>
  <c r="I28" i="1"/>
  <c r="G28" i="1"/>
  <c r="E28" i="1"/>
  <c r="K27" i="1"/>
  <c r="I27" i="1"/>
  <c r="G27" i="1"/>
  <c r="K26" i="1"/>
  <c r="I26" i="1"/>
  <c r="G26" i="1"/>
  <c r="E26" i="1"/>
  <c r="J24" i="1"/>
  <c r="H24" i="1"/>
  <c r="F24" i="1"/>
  <c r="D24" i="1"/>
  <c r="C24" i="1"/>
  <c r="K23" i="1"/>
  <c r="I23" i="1"/>
  <c r="G23" i="1"/>
  <c r="E23" i="1"/>
  <c r="K22" i="1"/>
  <c r="I22" i="1"/>
  <c r="G22" i="1"/>
  <c r="E22" i="1"/>
  <c r="K21" i="1"/>
  <c r="I21" i="1"/>
  <c r="G21" i="1"/>
  <c r="E21" i="1"/>
  <c r="K20" i="1"/>
  <c r="I20" i="1"/>
  <c r="G20" i="1"/>
  <c r="E20" i="1"/>
  <c r="K19" i="1"/>
  <c r="I19" i="1"/>
  <c r="G19" i="1"/>
  <c r="E19" i="1"/>
  <c r="K18" i="1"/>
  <c r="I18" i="1"/>
  <c r="G18" i="1"/>
  <c r="E18" i="1"/>
  <c r="K17" i="1"/>
  <c r="I17" i="1"/>
  <c r="G17" i="1"/>
  <c r="E17" i="1"/>
  <c r="K16" i="1"/>
  <c r="I16" i="1"/>
  <c r="G16" i="1"/>
  <c r="E16" i="1"/>
  <c r="K15" i="1"/>
  <c r="I15" i="1"/>
  <c r="G15" i="1"/>
  <c r="E15" i="1"/>
  <c r="K14" i="1"/>
  <c r="I14" i="1"/>
  <c r="G14" i="1"/>
  <c r="E14" i="1"/>
  <c r="K13" i="1"/>
  <c r="I13" i="1"/>
  <c r="G13" i="1"/>
  <c r="K12" i="1"/>
  <c r="I12" i="1"/>
  <c r="G12" i="1"/>
  <c r="E12" i="1"/>
  <c r="K11" i="1"/>
  <c r="I11" i="1"/>
  <c r="G11" i="1"/>
  <c r="E11" i="1"/>
  <c r="K10" i="1"/>
  <c r="I10" i="1"/>
  <c r="G10" i="1"/>
  <c r="E10" i="1"/>
  <c r="K9" i="1"/>
  <c r="I9" i="1"/>
  <c r="G9" i="1"/>
  <c r="E9" i="1"/>
  <c r="K8" i="1"/>
  <c r="I8" i="1"/>
  <c r="G8" i="1"/>
  <c r="E8" i="1"/>
  <c r="K7" i="1"/>
  <c r="I7" i="1"/>
  <c r="G7" i="1"/>
  <c r="E7" i="1"/>
  <c r="G35" i="1" l="1"/>
  <c r="E44" i="1"/>
  <c r="E51" i="1"/>
  <c r="E35" i="1"/>
  <c r="I71" i="1"/>
  <c r="I104" i="1"/>
  <c r="K71" i="1"/>
  <c r="K104" i="1"/>
  <c r="E24" i="1"/>
  <c r="G24" i="1"/>
  <c r="K24" i="1"/>
  <c r="K126" i="1"/>
  <c r="I35" i="1"/>
  <c r="E71" i="1"/>
  <c r="K35" i="1"/>
  <c r="G71" i="1"/>
  <c r="G85" i="1"/>
  <c r="E126" i="1"/>
  <c r="G44" i="1"/>
  <c r="I85" i="1"/>
  <c r="E104" i="1"/>
  <c r="G126" i="1"/>
  <c r="I44" i="1"/>
  <c r="S49" i="1"/>
  <c r="G51" i="1"/>
  <c r="K85" i="1"/>
  <c r="G104" i="1"/>
  <c r="I126" i="1"/>
  <c r="K44" i="1"/>
  <c r="I51" i="1"/>
  <c r="I24" i="1"/>
  <c r="K5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Yansen Kumoro</author>
  </authors>
  <commentList>
    <comment ref="D53" authorId="0" shapeId="0" xr:uid="{21E65AC3-E387-46F1-A2B0-F877EC90490C}">
      <text>
        <r>
          <rPr>
            <b/>
            <sz val="9"/>
            <color indexed="81"/>
            <rFont val="Tahoma"/>
            <charset val="1"/>
          </rPr>
          <t>Yansen Kumoro:</t>
        </r>
        <r>
          <rPr>
            <sz val="9"/>
            <color indexed="81"/>
            <rFont val="Tahoma"/>
            <charset val="1"/>
          </rPr>
          <t xml:space="preserve">
1 unit perbantuan ke Tj. Gerem
3 unit Afkir</t>
        </r>
      </text>
    </comment>
    <comment ref="H53" authorId="0" shapeId="0" xr:uid="{6FFBF23A-C263-47C1-84F4-48E1AB9FD0CB}">
      <text>
        <r>
          <rPr>
            <b/>
            <sz val="9"/>
            <color indexed="81"/>
            <rFont val="Tahoma"/>
            <charset val="1"/>
          </rPr>
          <t>Yansen Kumoro:</t>
        </r>
        <r>
          <rPr>
            <sz val="9"/>
            <color indexed="81"/>
            <rFont val="Tahoma"/>
            <charset val="1"/>
          </rPr>
          <t xml:space="preserve">
Tidak bisa di Cat, Pushrod menyambung di tromol</t>
        </r>
      </text>
    </comment>
    <comment ref="D54" authorId="0" shapeId="0" xr:uid="{4B737239-D677-4051-A7C7-DEE958F657DD}">
      <text>
        <r>
          <rPr>
            <b/>
            <sz val="9"/>
            <color indexed="81"/>
            <rFont val="Tahoma"/>
            <charset val="1"/>
          </rPr>
          <t>Yansen Kumoro:</t>
        </r>
        <r>
          <rPr>
            <sz val="9"/>
            <color indexed="81"/>
            <rFont val="Tahoma"/>
            <charset val="1"/>
          </rPr>
          <t xml:space="preserve">
4 unit AFKIR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Yansen Kumoro</author>
  </authors>
  <commentList>
    <comment ref="D53" authorId="0" shapeId="0" xr:uid="{A9D2710E-F9A7-4578-8B97-EA646C07BD65}">
      <text>
        <r>
          <rPr>
            <b/>
            <sz val="9"/>
            <color indexed="81"/>
            <rFont val="Tahoma"/>
            <charset val="1"/>
          </rPr>
          <t>Yansen Kumoro:</t>
        </r>
        <r>
          <rPr>
            <sz val="9"/>
            <color indexed="81"/>
            <rFont val="Tahoma"/>
            <charset val="1"/>
          </rPr>
          <t xml:space="preserve">
1 unit perbantuan ke Tj. Gerem
1 unit ke Maos
1 unit perbaikan
9 unit AFKIR</t>
        </r>
      </text>
    </comment>
    <comment ref="F53" authorId="0" shapeId="0" xr:uid="{40A5660A-AE60-4386-BF72-3099B04B8C8B}">
      <text>
        <r>
          <rPr>
            <b/>
            <sz val="9"/>
            <color indexed="81"/>
            <rFont val="Tahoma"/>
            <charset val="1"/>
          </rPr>
          <t>Yansen Kumoro:</t>
        </r>
        <r>
          <rPr>
            <sz val="9"/>
            <color indexed="81"/>
            <rFont val="Tahoma"/>
            <charset val="1"/>
          </rPr>
          <t xml:space="preserve">
5 unit Tidak bisa dilakukan greasing, karena pengereman tidak menggunakan slack adjuster</t>
        </r>
      </text>
    </comment>
    <comment ref="H53" authorId="0" shapeId="0" xr:uid="{FC9FD01D-C66B-48F2-A0F2-97A464BF3BEA}">
      <text>
        <r>
          <rPr>
            <b/>
            <sz val="9"/>
            <color indexed="81"/>
            <rFont val="Tahoma"/>
            <charset val="1"/>
          </rPr>
          <t>Yansen Kumoro:</t>
        </r>
        <r>
          <rPr>
            <sz val="9"/>
            <color indexed="81"/>
            <rFont val="Tahoma"/>
            <charset val="1"/>
          </rPr>
          <t xml:space="preserve">
6 unit Tidak bisa di Cat, Pushrod menyambung di tromol</t>
        </r>
      </text>
    </comment>
    <comment ref="P53" authorId="0" shapeId="0" xr:uid="{E1A5DAFC-2621-4EC0-BE7B-506D0FB4723B}">
      <text>
        <r>
          <rPr>
            <b/>
            <sz val="9"/>
            <color indexed="81"/>
            <rFont val="Tahoma"/>
            <charset val="1"/>
          </rPr>
          <t>Yansen Kumoro:</t>
        </r>
        <r>
          <rPr>
            <sz val="9"/>
            <color indexed="81"/>
            <rFont val="Tahoma"/>
            <charset val="1"/>
          </rPr>
          <t xml:space="preserve">
1 unit Afkir</t>
        </r>
      </text>
    </comment>
    <comment ref="D54" authorId="0" shapeId="0" xr:uid="{3D980F0E-B878-4EA4-BBB7-A8B2FCF44049}">
      <text>
        <r>
          <rPr>
            <b/>
            <sz val="9"/>
            <color indexed="81"/>
            <rFont val="Tahoma"/>
            <charset val="1"/>
          </rPr>
          <t>Yansen Kumoro:</t>
        </r>
        <r>
          <rPr>
            <sz val="9"/>
            <color indexed="81"/>
            <rFont val="Tahoma"/>
            <charset val="1"/>
          </rPr>
          <t xml:space="preserve">
3 unit AFKIR
1 Dialihkan sementara ke Semarang</t>
        </r>
      </text>
    </comment>
    <comment ref="D56" authorId="0" shapeId="0" xr:uid="{ABE21927-2F45-4F29-ABCD-8D323D6EB875}">
      <text>
        <r>
          <rPr>
            <b/>
            <sz val="9"/>
            <color indexed="81"/>
            <rFont val="Tahoma"/>
            <charset val="1"/>
          </rPr>
          <t>Yansen Kumoro:</t>
        </r>
        <r>
          <rPr>
            <sz val="9"/>
            <color indexed="81"/>
            <rFont val="Tahoma"/>
            <charset val="1"/>
          </rPr>
          <t xml:space="preserve">
2 unit progress penggantian POMET ke PTO</t>
        </r>
      </text>
    </comment>
  </commentList>
</comments>
</file>

<file path=xl/sharedStrings.xml><?xml version="1.0" encoding="utf-8"?>
<sst xmlns="http://schemas.openxmlformats.org/spreadsheetml/2006/main" count="6360" uniqueCount="235">
  <si>
    <t>Monitoring Progress Pelaksanaan</t>
  </si>
  <si>
    <t>Greasing Slack Adjuster, APAR Foam AFFF &amp; Drain Air Mobil Tangki</t>
  </si>
  <si>
    <t>Progress 30 November 2023</t>
  </si>
  <si>
    <t>No.</t>
  </si>
  <si>
    <t>Region</t>
  </si>
  <si>
    <t>Jumlah MT (Unit)</t>
  </si>
  <si>
    <t>Pemeriksaan Slack Adjuster</t>
  </si>
  <si>
    <t>Pemeriksaan &amp; Pelaksanaan Drain Air Tank</t>
  </si>
  <si>
    <t>APAR</t>
  </si>
  <si>
    <t>Keterangan</t>
  </si>
  <si>
    <t>Greasing</t>
  </si>
  <si>
    <t>Pemeriksaan APAR</t>
  </si>
  <si>
    <t>Ketersediaan APAR Foam AFFF</t>
  </si>
  <si>
    <t>Sumbagut</t>
  </si>
  <si>
    <t>Sumbagsel</t>
  </si>
  <si>
    <t>JBB</t>
  </si>
  <si>
    <t>JBT</t>
  </si>
  <si>
    <t>Jatimbalinus</t>
  </si>
  <si>
    <t>Kalimantan</t>
  </si>
  <si>
    <t>Sulawesi</t>
  </si>
  <si>
    <t>Papua Maluku</t>
  </si>
  <si>
    <t>GRAND TOTAL</t>
  </si>
  <si>
    <t>Total</t>
  </si>
  <si>
    <t>Greasing Slack Adjuster, APAR Foam AFFF, Drain Air Mobil Tangki &amp; Air Over Hydraulic</t>
  </si>
  <si>
    <t>Progress 31 Desember 2023</t>
  </si>
  <si>
    <t>Lokasi</t>
  </si>
  <si>
    <t>Air Over Hydraulic (AOH)</t>
  </si>
  <si>
    <t>FT Medan</t>
  </si>
  <si>
    <t>IT Teluk Kabung</t>
  </si>
  <si>
    <t>FT Sei Siak</t>
  </si>
  <si>
    <t>FT Sibolga</t>
  </si>
  <si>
    <t>IT Dumai</t>
  </si>
  <si>
    <t>FT Batam</t>
  </si>
  <si>
    <t>IT Lhokseumawe</t>
  </si>
  <si>
    <t>FT Krueng Raya</t>
  </si>
  <si>
    <t>FT Kisaran</t>
  </si>
  <si>
    <t>FT P. Siantar</t>
  </si>
  <si>
    <t>FT Meulaboh</t>
  </si>
  <si>
    <t>FT Kijang</t>
  </si>
  <si>
    <t>FT Natuna Group</t>
  </si>
  <si>
    <t>FT Gunung Sitoli</t>
  </si>
  <si>
    <t>FT Sabang</t>
  </si>
  <si>
    <t>IT Tanjung Uban</t>
  </si>
  <si>
    <t>FT Simeulue</t>
  </si>
  <si>
    <t>FT Inhil</t>
  </si>
  <si>
    <t>LT P. Susu</t>
  </si>
  <si>
    <t>TOTAL</t>
  </si>
  <si>
    <t>IT Palembang</t>
  </si>
  <si>
    <t>IT Panjang</t>
  </si>
  <si>
    <t>FT Lahat</t>
  </si>
  <si>
    <t>FT Baturaja</t>
  </si>
  <si>
    <t>FT Lubuk Linggau</t>
  </si>
  <si>
    <t>FT Jambi</t>
  </si>
  <si>
    <t>FT Pulau Baai</t>
  </si>
  <si>
    <t>FT Pangkal Balam</t>
  </si>
  <si>
    <t>FT Tanjung Pandan</t>
  </si>
  <si>
    <t>FT Tanjung Gerem</t>
  </si>
  <si>
    <t>IT Jakarta</t>
  </si>
  <si>
    <t>FT Cikampek</t>
  </si>
  <si>
    <t>FT Padalarang</t>
  </si>
  <si>
    <t>FT Ujung Berung</t>
  </si>
  <si>
    <t>IT Balongan</t>
  </si>
  <si>
    <t>FT Tasikmalaya</t>
  </si>
  <si>
    <t>IT Semarang</t>
  </si>
  <si>
    <t>FT Boyolali</t>
  </si>
  <si>
    <t>FT Rewulu</t>
  </si>
  <si>
    <t>FT Maos</t>
  </si>
  <si>
    <t>FT Tegal</t>
  </si>
  <si>
    <t>Jatim Balinus</t>
  </si>
  <si>
    <t>IT Surabaya</t>
  </si>
  <si>
    <t>IT Tanjungwangi</t>
  </si>
  <si>
    <t>FT Tuban</t>
  </si>
  <si>
    <t>FT Madiun</t>
  </si>
  <si>
    <t>FT Malang</t>
  </si>
  <si>
    <t>FT Camplong</t>
  </si>
  <si>
    <t>IT Manggis</t>
  </si>
  <si>
    <t>FT Sanggaran</t>
  </si>
  <si>
    <t>IT Ampenan</t>
  </si>
  <si>
    <t>FT Waingapu</t>
  </si>
  <si>
    <t>FT Bima</t>
  </si>
  <si>
    <t>FT Badas</t>
  </si>
  <si>
    <t>FT Maumere</t>
  </si>
  <si>
    <t>FT Ende</t>
  </si>
  <si>
    <t>FT Reo</t>
  </si>
  <si>
    <t>FT Tenau</t>
  </si>
  <si>
    <t>FT Atapupu</t>
  </si>
  <si>
    <t>FT Kalabahi</t>
  </si>
  <si>
    <t>IT Balikpapan</t>
  </si>
  <si>
    <t>FT Samarinda</t>
  </si>
  <si>
    <t>FT Tarakan</t>
  </si>
  <si>
    <t>Jobber Berau</t>
  </si>
  <si>
    <t>IT Banjarmasin</t>
  </si>
  <si>
    <t>FT Pulang Pisau</t>
  </si>
  <si>
    <t>FT Sampit</t>
  </si>
  <si>
    <t>FT Pangkalan Bun</t>
  </si>
  <si>
    <t>IT Pontianak</t>
  </si>
  <si>
    <t>FT Sintang  Jobber Sanggau</t>
  </si>
  <si>
    <t>Jobber Ketapang</t>
  </si>
  <si>
    <t>FT Kotabaru</t>
  </si>
  <si>
    <t>IT Makassar</t>
  </si>
  <si>
    <t>FT Parepare</t>
  </si>
  <si>
    <t>FT Palopo</t>
  </si>
  <si>
    <t>FT Kendari</t>
  </si>
  <si>
    <t>FT Baubau</t>
  </si>
  <si>
    <t>FT Raha</t>
  </si>
  <si>
    <t>FT Kolaka</t>
  </si>
  <si>
    <t>FT Donggala</t>
  </si>
  <si>
    <t>FT Poso</t>
  </si>
  <si>
    <t>FT Kolonodale</t>
  </si>
  <si>
    <t>FT Luwuk</t>
  </si>
  <si>
    <t>FT Banggai</t>
  </si>
  <si>
    <t>FT Tolitoli</t>
  </si>
  <si>
    <t>FT Gorontalo</t>
  </si>
  <si>
    <t>FT Moutong</t>
  </si>
  <si>
    <t>IT Bitung</t>
  </si>
  <si>
    <t>FT Tahuna</t>
  </si>
  <si>
    <t>Maluku Papua</t>
  </si>
  <si>
    <t>IT Jayapura</t>
  </si>
  <si>
    <t>Timika</t>
  </si>
  <si>
    <t>Wayame</t>
  </si>
  <si>
    <t>Namlea</t>
  </si>
  <si>
    <t>Masohi</t>
  </si>
  <si>
    <t>Tobelo</t>
  </si>
  <si>
    <t>Merauke</t>
  </si>
  <si>
    <t>Sanana</t>
  </si>
  <si>
    <t>Biak</t>
  </si>
  <si>
    <t>Serui</t>
  </si>
  <si>
    <t>Manokwari</t>
  </si>
  <si>
    <t>Labuha</t>
  </si>
  <si>
    <t>Saumlaki</t>
  </si>
  <si>
    <t>Dobo</t>
  </si>
  <si>
    <t>Tual</t>
  </si>
  <si>
    <t>Kaimana</t>
  </si>
  <si>
    <t>Bula</t>
  </si>
  <si>
    <t>Fak Fak</t>
  </si>
  <si>
    <t>Sorong</t>
  </si>
  <si>
    <t>Ternate</t>
  </si>
  <si>
    <t>Greasing Slack Adjuster</t>
  </si>
  <si>
    <t>Air Over Hydraulic (AOH)/ Full Hydraulic</t>
  </si>
  <si>
    <t>Pemeriksaan Klakson Modifikasi</t>
  </si>
  <si>
    <t>Pemeriksaan</t>
  </si>
  <si>
    <t>Program Fleet Safety Periode Januari 2024</t>
  </si>
  <si>
    <t>"Zero Accident, Zero Fatality"</t>
  </si>
  <si>
    <t>Jumlah MT Operasi (Unit)</t>
  </si>
  <si>
    <t>Done</t>
  </si>
  <si>
    <t xml:space="preserve">Papua Maluku </t>
  </si>
  <si>
    <t>Pemeriksaan Air Over Hydraulic (AOH)/ Full Hydraulic</t>
  </si>
  <si>
    <t>Program Fleet Safety Periode Februari 2024</t>
  </si>
  <si>
    <t>Monitoring Progress Pemenuhan APAR Foam</t>
  </si>
  <si>
    <t>Program Fleet Safety Periode Juni 2024</t>
  </si>
  <si>
    <t>% Ketersediaan APAR Foam</t>
  </si>
  <si>
    <t>IT Teluk Kabung (BBM)</t>
  </si>
  <si>
    <t>IT Teluk Kabung (LPG)</t>
  </si>
  <si>
    <t>done</t>
  </si>
  <si>
    <t>IT Cilacap</t>
  </si>
  <si>
    <t>Masih banyak data kosong dan pelaksanaan 2023 &amp; sblm bln mei, apa itu belum mencapai KM atau blm digrease &amp; dicek</t>
  </si>
  <si>
    <t>IT Sampit</t>
  </si>
  <si>
    <t>Pemeriksaan Backing Plate Tromol</t>
  </si>
  <si>
    <t>Lengkap</t>
  </si>
  <si>
    <t>%</t>
  </si>
  <si>
    <t>IT Dumai (BBM)</t>
  </si>
  <si>
    <t>IT Dumai (LPG)</t>
  </si>
  <si>
    <t>IT Batam (BBM)</t>
  </si>
  <si>
    <t>IT Batam (LPG)</t>
  </si>
  <si>
    <t>IT Lhokseumawe (BBM)</t>
  </si>
  <si>
    <t>IT Lhokseumawe (LPG)</t>
  </si>
  <si>
    <t>IT Tanjung Uban (BBM)</t>
  </si>
  <si>
    <t>IT Tanjung Uban (LPG)</t>
  </si>
  <si>
    <t>Banyak kosong</t>
  </si>
  <si>
    <t>Pelaksanaan greasing blm update</t>
  </si>
  <si>
    <t>Baubau MT nya kurang</t>
  </si>
  <si>
    <t>Nabire</t>
  </si>
  <si>
    <t>Program Fleet Safety Periode Februari 2026</t>
  </si>
  <si>
    <t>FULL AIR BRAKE (FAB)</t>
  </si>
  <si>
    <t>Mur (Nut) Pushrod</t>
  </si>
  <si>
    <t>Program Fleet Safety Periode Maret 2026</t>
  </si>
  <si>
    <t>Program Fleet Safety Periode April 2026</t>
  </si>
  <si>
    <t>Progress 29 November 2023</t>
  </si>
  <si>
    <t>Progress 28 November 2023</t>
  </si>
  <si>
    <t>MOR</t>
  </si>
  <si>
    <t>I</t>
  </si>
  <si>
    <t>II</t>
  </si>
  <si>
    <t>III</t>
  </si>
  <si>
    <t>IV</t>
  </si>
  <si>
    <t>V</t>
  </si>
  <si>
    <t>VI</t>
  </si>
  <si>
    <t>VII</t>
  </si>
  <si>
    <t>VIII</t>
  </si>
  <si>
    <t>Progress 27 Oktober 2023</t>
  </si>
  <si>
    <t>Banyak tanggal kosong</t>
  </si>
  <si>
    <t>Belum ada pelaksanaan ulang</t>
  </si>
  <si>
    <t>Blm ada update greasing bln September, apa blm mencapai 5000 KM?</t>
  </si>
  <si>
    <t>Tidak ada file laporan FT Simeulue di excel</t>
  </si>
  <si>
    <t xml:space="preserve">Belum Lapor Periode September (Greasing, Pelaksanaan Drain Air Tank, Update Pemenuhan APAR AFFF) </t>
  </si>
  <si>
    <t>DONE</t>
  </si>
  <si>
    <t>Belum lapor</t>
  </si>
  <si>
    <t>konfirmasi yg bulan september</t>
  </si>
  <si>
    <t>71 UNIT BLM LAPOR GREASING U/ BLN SEPT</t>
  </si>
  <si>
    <t>LAPORAN SEPTEMBER CUMA 2 UNIT</t>
  </si>
  <si>
    <t>9 UNIT MASIH LAPORAN AGUS</t>
  </si>
  <si>
    <t>30 Uniit belum dicek pada bulan September</t>
  </si>
  <si>
    <t>46 UNIT BLM LAPOR GREASING SEPT</t>
  </si>
  <si>
    <t>Laporan Agustus</t>
  </si>
  <si>
    <t>sept</t>
  </si>
  <si>
    <t>3 unit blm laporan greasing september</t>
  </si>
  <si>
    <t>Done, confirm belum mencapai 5000 Km</t>
  </si>
  <si>
    <t>Terdapat laporan Juli, agus, sept. Apakah belum mencapai 5000 km?</t>
  </si>
  <si>
    <t>belum lapor</t>
  </si>
  <si>
    <t>Done, beberapa belum mencapai 5000 Km</t>
  </si>
  <si>
    <t>berkurang banyak jumlah MT nya</t>
  </si>
  <si>
    <t>Done, tidak ada slackaduster &amp; belum mencapai 5000 Km</t>
  </si>
  <si>
    <t>Tidak ada report greasing</t>
  </si>
  <si>
    <t>2 MT greasing terakhir bulan July</t>
  </si>
  <si>
    <t>Report kosong</t>
  </si>
  <si>
    <t>4 MT blm ada update greasing bln September, apa blm mencapai 5000 KM?</t>
  </si>
  <si>
    <t>blm ada update greasing bln September, apa blm mencapai 5000 KM?</t>
  </si>
  <si>
    <t>Progress 06 Oktober 2023</t>
  </si>
  <si>
    <t>Progress 30 September 2023</t>
  </si>
  <si>
    <t>Progress 29 September 2023</t>
  </si>
  <si>
    <t>Progress 28 September 2023</t>
  </si>
  <si>
    <t xml:space="preserve">Belum Lapor Periode September (Greasing, Pelaksanaan Drain Air Tank, Update Pemenuhan APAR AFFF DONE) </t>
  </si>
  <si>
    <t>26 MT sistem hidrolik</t>
  </si>
  <si>
    <t>LAPORAN SEPTEMBER CUMA 1 UNIT</t>
  </si>
  <si>
    <t>1 MT sdh mencapai 5000 KM namun belum digrease B9086SFV</t>
  </si>
  <si>
    <t>22 MT sistem hidrolik</t>
  </si>
  <si>
    <t>86 MT sistem hidrolik</t>
  </si>
  <si>
    <t>10 MT sistem hidrolik</t>
  </si>
  <si>
    <t>Progress 23 September 2023</t>
  </si>
  <si>
    <t>MT belum mencapai KM 5000</t>
  </si>
  <si>
    <t>Progress 15 September 2023</t>
  </si>
  <si>
    <t>Jumlah MT Slack Adjuster</t>
  </si>
  <si>
    <t>Program Fleet Safety Periode Mei 2026</t>
  </si>
  <si>
    <t>Program Fleet Safety Periode Juni 2026</t>
  </si>
  <si>
    <t>Program Fleet Safety Periode Juli 2026</t>
  </si>
  <si>
    <t>Program Fleet Safety Periode Agustus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</si>
</sst>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AB8B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8A0CC"/>
        <bgColor indexed="64"/>
      </patternFill>
    </fill>
    <fill>
      <patternFill patternType="solid">
        <fgColor rgb="FFF4E6F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darkTrellis">
        <bgColor theme="7" tint="0.79995117038483843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8">
    <xf numFmtId="0" fontId="0" fillId="0" borderId="0" xfId="0"/>
    <xf numFmtId="0" fontId="0" fillId="0" borderId="2" xfId="0" applyBorder="1"/>
    <xf numFmtId="0" fontId="0" fillId="9" borderId="2" xfId="0" applyFill="1" applyBorder="1" applyAlignment="1">
      <alignment horizontal="center"/>
    </xf>
    <xf numFmtId="0" fontId="0" fillId="9" borderId="2" xfId="0" applyFill="1" applyBorder="1"/>
    <xf numFmtId="0" fontId="0" fillId="3" borderId="2" xfId="0" applyFill="1" applyBorder="1" applyAlignment="1">
      <alignment horizontal="center"/>
    </xf>
    <xf numFmtId="9" fontId="0" fillId="3" borderId="2" xfId="0" applyNumberForma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9" fontId="0" fillId="10" borderId="2" xfId="1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9" fontId="0" fillId="6" borderId="2" xfId="0" applyNumberForma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9" fontId="0" fillId="7" borderId="2" xfId="0" applyNumberForma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9" fontId="2" fillId="11" borderId="2" xfId="1" applyFont="1" applyFill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0" fillId="0" borderId="2" xfId="0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0" fontId="0" fillId="10" borderId="2" xfId="1" applyNumberFormat="1" applyFont="1" applyFill="1" applyBorder="1" applyAlignment="1">
      <alignment horizontal="center"/>
    </xf>
    <xf numFmtId="9" fontId="3" fillId="3" borderId="2" xfId="0" applyNumberFormat="1" applyFont="1" applyFill="1" applyBorder="1" applyAlignment="1">
      <alignment horizontal="center"/>
    </xf>
    <xf numFmtId="9" fontId="3" fillId="10" borderId="2" xfId="1" applyFont="1" applyFill="1" applyBorder="1" applyAlignment="1">
      <alignment horizontal="center"/>
    </xf>
    <xf numFmtId="9" fontId="3" fillId="6" borderId="2" xfId="0" applyNumberFormat="1" applyFont="1" applyFill="1" applyBorder="1" applyAlignment="1">
      <alignment horizontal="center"/>
    </xf>
    <xf numFmtId="9" fontId="0" fillId="0" borderId="0" xfId="1" applyFont="1"/>
    <xf numFmtId="9" fontId="0" fillId="6" borderId="2" xfId="1" applyFont="1" applyFill="1" applyBorder="1" applyAlignment="1">
      <alignment horizontal="center"/>
    </xf>
    <xf numFmtId="9" fontId="0" fillId="7" borderId="2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6" xfId="0" applyFont="1" applyFill="1" applyBorder="1" applyAlignment="1">
      <alignment vertical="center"/>
    </xf>
    <xf numFmtId="0" fontId="4" fillId="11" borderId="9" xfId="0" applyFont="1" applyFill="1" applyBorder="1" applyAlignment="1">
      <alignment horizontal="center" vertical="distributed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9" fontId="4" fillId="0" borderId="2" xfId="1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9" fontId="4" fillId="11" borderId="2" xfId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9" fontId="2" fillId="12" borderId="2" xfId="1" applyFont="1" applyFill="1" applyBorder="1" applyAlignment="1">
      <alignment horizontal="center"/>
    </xf>
    <xf numFmtId="0" fontId="2" fillId="11" borderId="2" xfId="0" applyFont="1" applyFill="1" applyBorder="1"/>
    <xf numFmtId="0" fontId="4" fillId="1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9" fontId="4" fillId="13" borderId="2" xfId="1" applyFont="1" applyFill="1" applyBorder="1" applyAlignment="1">
      <alignment horizontal="center"/>
    </xf>
    <xf numFmtId="0" fontId="4" fillId="14" borderId="2" xfId="0" applyFont="1" applyFill="1" applyBorder="1" applyAlignment="1">
      <alignment horizontal="center"/>
    </xf>
    <xf numFmtId="9" fontId="4" fillId="14" borderId="2" xfId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8" borderId="6" xfId="0" applyFont="1" applyFill="1" applyBorder="1" applyAlignment="1">
      <alignment vertical="center" wrapText="1"/>
    </xf>
    <xf numFmtId="0" fontId="0" fillId="9" borderId="2" xfId="0" applyFill="1" applyBorder="1" applyAlignment="1">
      <alignment horizontal="center" vertical="center"/>
    </xf>
    <xf numFmtId="0" fontId="0" fillId="9" borderId="2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9" fontId="0" fillId="3" borderId="2" xfId="0" applyNumberForma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9" fontId="0" fillId="10" borderId="2" xfId="1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9" fontId="0" fillId="6" borderId="2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9" fontId="0" fillId="7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2" fillId="11" borderId="2" xfId="0" applyFont="1" applyFill="1" applyBorder="1" applyAlignment="1">
      <alignment horizontal="center" vertical="center"/>
    </xf>
    <xf numFmtId="9" fontId="2" fillId="11" borderId="2" xfId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9" fontId="0" fillId="3" borderId="2" xfId="1" applyFont="1" applyFill="1" applyBorder="1" applyAlignment="1">
      <alignment horizontal="center" vertical="center"/>
    </xf>
    <xf numFmtId="0" fontId="0" fillId="10" borderId="2" xfId="1" applyNumberFormat="1" applyFont="1" applyFill="1" applyBorder="1" applyAlignment="1">
      <alignment horizontal="center" vertical="center"/>
    </xf>
    <xf numFmtId="9" fontId="3" fillId="3" borderId="2" xfId="0" applyNumberFormat="1" applyFont="1" applyFill="1" applyBorder="1" applyAlignment="1">
      <alignment horizontal="center" vertical="center"/>
    </xf>
    <xf numFmtId="9" fontId="3" fillId="10" borderId="2" xfId="1" applyFont="1" applyFill="1" applyBorder="1" applyAlignment="1">
      <alignment horizontal="center" vertical="center"/>
    </xf>
    <xf numFmtId="9" fontId="3" fillId="6" borderId="2" xfId="0" applyNumberFormat="1" applyFont="1" applyFill="1" applyBorder="1" applyAlignment="1">
      <alignment horizontal="center" vertical="center"/>
    </xf>
    <xf numFmtId="9" fontId="0" fillId="0" borderId="0" xfId="1" applyFont="1" applyAlignment="1">
      <alignment vertical="center"/>
    </xf>
    <xf numFmtId="9" fontId="0" fillId="6" borderId="2" xfId="1" applyFont="1" applyFill="1" applyBorder="1" applyAlignment="1">
      <alignment horizontal="center" vertical="center"/>
    </xf>
    <xf numFmtId="9" fontId="0" fillId="7" borderId="2" xfId="1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9" fontId="2" fillId="12" borderId="2" xfId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left" vertical="center"/>
    </xf>
    <xf numFmtId="0" fontId="2" fillId="11" borderId="2" xfId="0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9" fontId="2" fillId="13" borderId="2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11" borderId="2" xfId="1" applyNumberFormat="1" applyFont="1" applyFill="1" applyBorder="1" applyAlignment="1">
      <alignment horizontal="center" vertical="center"/>
    </xf>
    <xf numFmtId="0" fontId="0" fillId="3" borderId="2" xfId="1" applyNumberFormat="1" applyFont="1" applyFill="1" applyBorder="1" applyAlignment="1">
      <alignment horizontal="center" vertical="center"/>
    </xf>
    <xf numFmtId="9" fontId="0" fillId="17" borderId="2" xfId="0" applyNumberFormat="1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/>
    </xf>
    <xf numFmtId="0" fontId="0" fillId="17" borderId="2" xfId="1" applyNumberFormat="1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0" fillId="12" borderId="2" xfId="0" applyFill="1" applyBorder="1" applyAlignment="1">
      <alignment vertical="center"/>
    </xf>
    <xf numFmtId="0" fontId="2" fillId="8" borderId="4" xfId="0" applyFont="1" applyFill="1" applyBorder="1" applyAlignment="1">
      <alignment vertical="center"/>
    </xf>
    <xf numFmtId="0" fontId="2" fillId="8" borderId="5" xfId="0" applyFont="1" applyFill="1" applyBorder="1" applyAlignment="1">
      <alignment vertical="center"/>
    </xf>
    <xf numFmtId="0" fontId="3" fillId="17" borderId="2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/>
    </xf>
    <xf numFmtId="0" fontId="4" fillId="18" borderId="9" xfId="0" applyFont="1" applyFill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9" fontId="5" fillId="11" borderId="2" xfId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vertical="center"/>
    </xf>
    <xf numFmtId="9" fontId="4" fillId="18" borderId="2" xfId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9" fontId="3" fillId="3" borderId="2" xfId="1" applyFont="1" applyFill="1" applyBorder="1" applyAlignment="1">
      <alignment horizontal="center" vertical="center"/>
    </xf>
    <xf numFmtId="0" fontId="3" fillId="10" borderId="2" xfId="1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9" fontId="3" fillId="7" borderId="2" xfId="0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9" fontId="5" fillId="13" borderId="2" xfId="1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vertical="center"/>
    </xf>
    <xf numFmtId="9" fontId="4" fillId="14" borderId="2" xfId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7" fillId="3" borderId="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0" fontId="3" fillId="9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vertical="center"/>
    </xf>
    <xf numFmtId="9" fontId="3" fillId="17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11" borderId="2" xfId="0" applyFont="1" applyFill="1" applyBorder="1" applyAlignment="1">
      <alignment horizontal="center" vertical="center"/>
    </xf>
    <xf numFmtId="9" fontId="7" fillId="11" borderId="2" xfId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9" fontId="3" fillId="0" borderId="0" xfId="1" applyFont="1" applyAlignment="1">
      <alignment vertical="center"/>
    </xf>
    <xf numFmtId="0" fontId="7" fillId="8" borderId="6" xfId="0" applyFont="1" applyFill="1" applyBorder="1" applyAlignment="1">
      <alignment vertical="center" wrapText="1"/>
    </xf>
    <xf numFmtId="9" fontId="3" fillId="6" borderId="2" xfId="1" applyFont="1" applyFill="1" applyBorder="1" applyAlignment="1">
      <alignment horizontal="center" vertical="center"/>
    </xf>
    <xf numFmtId="9" fontId="3" fillId="7" borderId="2" xfId="1" applyFont="1" applyFill="1" applyBorder="1" applyAlignment="1">
      <alignment horizontal="center" vertical="center"/>
    </xf>
    <xf numFmtId="0" fontId="3" fillId="3" borderId="2" xfId="1" applyNumberFormat="1" applyFont="1" applyFill="1" applyBorder="1" applyAlignment="1">
      <alignment horizontal="center" vertical="center"/>
    </xf>
    <xf numFmtId="0" fontId="3" fillId="17" borderId="2" xfId="1" applyNumberFormat="1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9" fontId="7" fillId="12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2" xfId="0" applyFont="1" applyBorder="1"/>
    <xf numFmtId="9" fontId="8" fillId="0" borderId="2" xfId="1" applyFont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9" fontId="9" fillId="11" borderId="2" xfId="1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11" borderId="2" xfId="0" applyFont="1" applyFill="1" applyBorder="1"/>
    <xf numFmtId="9" fontId="9" fillId="11" borderId="2" xfId="1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vertical="center"/>
    </xf>
    <xf numFmtId="0" fontId="7" fillId="12" borderId="2" xfId="0" applyFont="1" applyFill="1" applyBorder="1" applyAlignment="1">
      <alignment vertical="center"/>
    </xf>
    <xf numFmtId="0" fontId="10" fillId="18" borderId="2" xfId="0" applyFont="1" applyFill="1" applyBorder="1" applyAlignment="1">
      <alignment horizontal="center" vertical="center"/>
    </xf>
    <xf numFmtId="0" fontId="10" fillId="18" borderId="9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9" fontId="10" fillId="13" borderId="2" xfId="1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vertical="center"/>
    </xf>
    <xf numFmtId="9" fontId="10" fillId="18" borderId="2" xfId="1" applyFont="1" applyFill="1" applyBorder="1" applyAlignment="1">
      <alignment horizontal="center" vertical="center"/>
    </xf>
    <xf numFmtId="0" fontId="7" fillId="19" borderId="9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1" fontId="3" fillId="17" borderId="2" xfId="0" applyNumberFormat="1" applyFont="1" applyFill="1" applyBorder="1" applyAlignment="1">
      <alignment horizontal="center" vertical="center"/>
    </xf>
    <xf numFmtId="1" fontId="7" fillId="11" borderId="2" xfId="0" applyNumberFormat="1" applyFont="1" applyFill="1" applyBorder="1" applyAlignment="1">
      <alignment horizontal="center" vertical="center"/>
    </xf>
    <xf numFmtId="0" fontId="7" fillId="20" borderId="4" xfId="0" applyFont="1" applyFill="1" applyBorder="1" applyAlignment="1">
      <alignment vertical="center"/>
    </xf>
    <xf numFmtId="0" fontId="7" fillId="20" borderId="5" xfId="0" applyFont="1" applyFill="1" applyBorder="1" applyAlignment="1">
      <alignment vertical="center"/>
    </xf>
    <xf numFmtId="0" fontId="7" fillId="20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21" borderId="2" xfId="0" applyFont="1" applyFill="1" applyBorder="1" applyAlignment="1">
      <alignment horizontal="center" vertical="center"/>
    </xf>
    <xf numFmtId="9" fontId="3" fillId="21" borderId="2" xfId="0" applyNumberFormat="1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9" fontId="3" fillId="12" borderId="2" xfId="0" applyNumberFormat="1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vertical="center"/>
    </xf>
    <xf numFmtId="0" fontId="3" fillId="2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/>
    </xf>
    <xf numFmtId="0" fontId="4" fillId="18" borderId="3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horizontal="center" vertical="center"/>
    </xf>
    <xf numFmtId="0" fontId="4" fillId="18" borderId="6" xfId="0" applyFont="1" applyFill="1" applyBorder="1" applyAlignment="1">
      <alignment horizontal="center" vertical="center"/>
    </xf>
    <xf numFmtId="0" fontId="4" fillId="18" borderId="11" xfId="0" applyFont="1" applyFill="1" applyBorder="1" applyAlignment="1">
      <alignment horizontal="center" vertical="center" wrapText="1"/>
    </xf>
    <xf numFmtId="0" fontId="4" fillId="18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2" fillId="16" borderId="12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center" vertical="center"/>
    </xf>
    <xf numFmtId="0" fontId="10" fillId="18" borderId="3" xfId="0" applyFont="1" applyFill="1" applyBorder="1" applyAlignment="1">
      <alignment horizontal="center" vertical="center" wrapText="1"/>
    </xf>
    <xf numFmtId="0" fontId="10" fillId="18" borderId="9" xfId="0" applyFont="1" applyFill="1" applyBorder="1" applyAlignment="1">
      <alignment horizontal="center" vertical="center" wrapText="1"/>
    </xf>
    <xf numFmtId="0" fontId="10" fillId="18" borderId="5" xfId="0" applyFont="1" applyFill="1" applyBorder="1" applyAlignment="1">
      <alignment horizontal="center" vertical="center" wrapText="1"/>
    </xf>
    <xf numFmtId="0" fontId="10" fillId="18" borderId="6" xfId="0" applyFont="1" applyFill="1" applyBorder="1" applyAlignment="1">
      <alignment horizontal="center" vertical="center" wrapText="1"/>
    </xf>
    <xf numFmtId="0" fontId="10" fillId="18" borderId="7" xfId="0" applyFont="1" applyFill="1" applyBorder="1" applyAlignment="1">
      <alignment horizontal="center" vertical="center" wrapText="1"/>
    </xf>
    <xf numFmtId="0" fontId="10" fillId="18" borderId="8" xfId="0" applyFont="1" applyFill="1" applyBorder="1" applyAlignment="1">
      <alignment horizontal="center" vertical="center" wrapText="1"/>
    </xf>
    <xf numFmtId="0" fontId="10" fillId="18" borderId="10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10" fillId="18" borderId="4" xfId="0" applyFont="1" applyFill="1" applyBorder="1" applyAlignment="1">
      <alignment horizontal="center" vertical="center"/>
    </xf>
    <xf numFmtId="0" fontId="10" fillId="18" borderId="5" xfId="0" applyFont="1" applyFill="1" applyBorder="1" applyAlignment="1">
      <alignment horizontal="center" vertical="center"/>
    </xf>
    <xf numFmtId="0" fontId="10" fillId="18" borderId="6" xfId="0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/>
    </xf>
    <xf numFmtId="0" fontId="7" fillId="19" borderId="3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/>
    </xf>
    <xf numFmtId="0" fontId="7" fillId="19" borderId="5" xfId="0" applyFont="1" applyFill="1" applyBorder="1" applyAlignment="1">
      <alignment horizontal="center" vertical="center"/>
    </xf>
    <xf numFmtId="0" fontId="7" fillId="19" borderId="6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left" vertical="center"/>
    </xf>
    <xf numFmtId="0" fontId="7" fillId="8" borderId="5" xfId="0" applyFont="1" applyFill="1" applyBorder="1" applyAlignment="1">
      <alignment horizontal="left" vertical="center"/>
    </xf>
    <xf numFmtId="0" fontId="7" fillId="8" borderId="6" xfId="0" applyFont="1" applyFill="1" applyBorder="1" applyAlignment="1">
      <alignment horizontal="left" vertical="center"/>
    </xf>
    <xf numFmtId="0" fontId="7" fillId="12" borderId="2" xfId="0" applyFont="1" applyFill="1" applyBorder="1" applyAlignment="1">
      <alignment horizontal="center"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2" xfId="0" applyFont="1" applyFill="1" applyBorder="1" applyAlignment="1">
      <alignment horizontal="center" vertical="center" wrapText="1"/>
    </xf>
    <xf numFmtId="0" fontId="7" fillId="20" borderId="2" xfId="0" applyFont="1" applyFill="1" applyBorder="1" applyAlignment="1">
      <alignment horizontal="center" vertical="center"/>
    </xf>
    <xf numFmtId="0" fontId="7" fillId="20" borderId="3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7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4" fillId="11" borderId="9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4E6F1"/>
      <color rgb="FFD8A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139</xdr:row>
      <xdr:rowOff>0</xdr:rowOff>
    </xdr:from>
    <xdr:to>
      <xdr:col>29</xdr:col>
      <xdr:colOff>238125</xdr:colOff>
      <xdr:row>154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32A414-CC12-42A3-8B24-976CFA60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3705225"/>
          <a:ext cx="9915525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5ADEA-A124-4FED-92DC-48A3FB568F60}">
  <dimension ref="A1:Q14"/>
  <sheetViews>
    <sheetView topLeftCell="B1" zoomScale="63" zoomScaleNormal="80" workbookViewId="0">
      <selection activeCell="F10" sqref="F10"/>
    </sheetView>
  </sheetViews>
  <sheetFormatPr defaultRowHeight="15" x14ac:dyDescent="0.25"/>
  <cols>
    <col min="1" max="1" width="0" style="25" hidden="1" customWidth="1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36.5703125" style="41" hidden="1" customWidth="1"/>
    <col min="13" max="13" width="8.7109375" customWidth="1"/>
    <col min="15" max="18" width="8.7109375" customWidth="1"/>
  </cols>
  <sheetData>
    <row r="1" spans="1:17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7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7" x14ac:dyDescent="0.25">
      <c r="A3" s="173" t="s">
        <v>2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7" ht="38.65" customHeight="1" x14ac:dyDescent="0.25">
      <c r="A4" s="174" t="s">
        <v>3</v>
      </c>
      <c r="B4" s="175" t="s">
        <v>4</v>
      </c>
      <c r="C4" s="176" t="s">
        <v>5</v>
      </c>
      <c r="D4" s="177" t="s">
        <v>6</v>
      </c>
      <c r="E4" s="178"/>
      <c r="F4" s="179" t="s">
        <v>7</v>
      </c>
      <c r="G4" s="180"/>
      <c r="H4" s="183" t="s">
        <v>8</v>
      </c>
      <c r="I4" s="184"/>
      <c r="J4" s="184"/>
      <c r="K4" s="185"/>
      <c r="L4" s="169" t="s">
        <v>9</v>
      </c>
    </row>
    <row r="5" spans="1:17" ht="45" customHeight="1" x14ac:dyDescent="0.25">
      <c r="A5" s="174"/>
      <c r="B5" s="175"/>
      <c r="C5" s="170"/>
      <c r="D5" s="170" t="s">
        <v>10</v>
      </c>
      <c r="E5" s="170"/>
      <c r="F5" s="181"/>
      <c r="G5" s="182"/>
      <c r="H5" s="171" t="s">
        <v>11</v>
      </c>
      <c r="I5" s="171"/>
      <c r="J5" s="171" t="s">
        <v>12</v>
      </c>
      <c r="K5" s="171"/>
      <c r="L5" s="169"/>
    </row>
    <row r="6" spans="1:17" s="59" customFormat="1" x14ac:dyDescent="0.25">
      <c r="A6" s="73"/>
      <c r="B6" s="75" t="s">
        <v>13</v>
      </c>
      <c r="C6" s="76">
        <v>778</v>
      </c>
      <c r="D6" s="76">
        <v>778</v>
      </c>
      <c r="E6" s="77">
        <v>1</v>
      </c>
      <c r="F6" s="76">
        <v>778</v>
      </c>
      <c r="G6" s="77">
        <v>1</v>
      </c>
      <c r="H6" s="76">
        <v>778</v>
      </c>
      <c r="I6" s="77">
        <v>1</v>
      </c>
      <c r="J6" s="76">
        <v>696</v>
      </c>
      <c r="K6" s="77">
        <v>0.8946015424164524</v>
      </c>
      <c r="L6" s="58"/>
    </row>
    <row r="7" spans="1:17" s="59" customFormat="1" x14ac:dyDescent="0.25">
      <c r="A7" s="73"/>
      <c r="B7" s="75" t="s">
        <v>14</v>
      </c>
      <c r="C7" s="76">
        <v>376</v>
      </c>
      <c r="D7" s="76">
        <v>376</v>
      </c>
      <c r="E7" s="77">
        <v>1</v>
      </c>
      <c r="F7" s="76">
        <v>376</v>
      </c>
      <c r="G7" s="77">
        <v>1</v>
      </c>
      <c r="H7" s="76">
        <v>376</v>
      </c>
      <c r="I7" s="77">
        <v>1</v>
      </c>
      <c r="J7" s="76">
        <v>361</v>
      </c>
      <c r="K7" s="77">
        <v>0.96010638297872342</v>
      </c>
      <c r="L7" s="58"/>
    </row>
    <row r="8" spans="1:17" s="59" customFormat="1" x14ac:dyDescent="0.25">
      <c r="A8" s="73" t="s">
        <v>15</v>
      </c>
      <c r="B8" s="75" t="s">
        <v>15</v>
      </c>
      <c r="C8" s="76">
        <v>674</v>
      </c>
      <c r="D8" s="76">
        <v>674</v>
      </c>
      <c r="E8" s="77">
        <v>1</v>
      </c>
      <c r="F8" s="76">
        <v>674</v>
      </c>
      <c r="G8" s="77">
        <v>1</v>
      </c>
      <c r="H8" s="76">
        <v>674</v>
      </c>
      <c r="I8" s="77">
        <v>1</v>
      </c>
      <c r="J8" s="76">
        <v>364</v>
      </c>
      <c r="K8" s="77">
        <v>0.5400593471810089</v>
      </c>
      <c r="L8" s="58"/>
      <c r="Q8" s="67"/>
    </row>
    <row r="9" spans="1:17" s="59" customFormat="1" x14ac:dyDescent="0.25">
      <c r="A9" s="73" t="s">
        <v>16</v>
      </c>
      <c r="B9" s="75" t="s">
        <v>16</v>
      </c>
      <c r="C9" s="76">
        <v>493</v>
      </c>
      <c r="D9" s="76">
        <v>493</v>
      </c>
      <c r="E9" s="77">
        <v>1</v>
      </c>
      <c r="F9" s="76">
        <v>493</v>
      </c>
      <c r="G9" s="77">
        <v>1</v>
      </c>
      <c r="H9" s="76">
        <v>493</v>
      </c>
      <c r="I9" s="77">
        <v>1</v>
      </c>
      <c r="J9" s="76">
        <v>458</v>
      </c>
      <c r="K9" s="77">
        <v>1</v>
      </c>
      <c r="L9" s="58"/>
    </row>
    <row r="10" spans="1:17" s="59" customFormat="1" x14ac:dyDescent="0.25">
      <c r="A10" s="73" t="s">
        <v>17</v>
      </c>
      <c r="B10" s="75" t="s">
        <v>17</v>
      </c>
      <c r="C10" s="76">
        <v>698</v>
      </c>
      <c r="D10" s="76">
        <v>698</v>
      </c>
      <c r="E10" s="77">
        <v>1</v>
      </c>
      <c r="F10" s="76">
        <v>698</v>
      </c>
      <c r="G10" s="77">
        <v>1</v>
      </c>
      <c r="H10" s="76">
        <v>698</v>
      </c>
      <c r="I10" s="77">
        <v>1</v>
      </c>
      <c r="J10" s="76">
        <v>670</v>
      </c>
      <c r="K10" s="77">
        <v>1</v>
      </c>
      <c r="L10" s="58"/>
    </row>
    <row r="11" spans="1:17" s="59" customFormat="1" x14ac:dyDescent="0.25">
      <c r="A11" s="73" t="s">
        <v>18</v>
      </c>
      <c r="B11" s="75" t="s">
        <v>18</v>
      </c>
      <c r="C11" s="76">
        <v>693</v>
      </c>
      <c r="D11" s="76">
        <v>693</v>
      </c>
      <c r="E11" s="77">
        <v>1</v>
      </c>
      <c r="F11" s="76">
        <v>693</v>
      </c>
      <c r="G11" s="77">
        <v>1</v>
      </c>
      <c r="H11" s="76">
        <v>693</v>
      </c>
      <c r="I11" s="77">
        <v>1</v>
      </c>
      <c r="J11" s="76">
        <v>630</v>
      </c>
      <c r="K11" s="77">
        <v>0.90909090909090906</v>
      </c>
      <c r="L11" s="58"/>
    </row>
    <row r="12" spans="1:17" s="59" customFormat="1" x14ac:dyDescent="0.25">
      <c r="A12" s="73" t="s">
        <v>19</v>
      </c>
      <c r="B12" s="75" t="s">
        <v>19</v>
      </c>
      <c r="C12" s="76">
        <v>361</v>
      </c>
      <c r="D12" s="76">
        <v>361</v>
      </c>
      <c r="E12" s="77">
        <v>1</v>
      </c>
      <c r="F12" s="76">
        <v>361</v>
      </c>
      <c r="G12" s="77">
        <v>1</v>
      </c>
      <c r="H12" s="76">
        <v>361</v>
      </c>
      <c r="I12" s="77">
        <v>1</v>
      </c>
      <c r="J12" s="76">
        <v>297</v>
      </c>
      <c r="K12" s="77">
        <v>0.82271468144044324</v>
      </c>
      <c r="L12" s="54"/>
    </row>
    <row r="13" spans="1:17" s="59" customFormat="1" x14ac:dyDescent="0.25">
      <c r="A13" s="73" t="s">
        <v>20</v>
      </c>
      <c r="B13" s="75" t="s">
        <v>20</v>
      </c>
      <c r="C13" s="76">
        <v>124</v>
      </c>
      <c r="D13" s="76">
        <v>124</v>
      </c>
      <c r="E13" s="77">
        <v>1</v>
      </c>
      <c r="F13" s="76">
        <v>124</v>
      </c>
      <c r="G13" s="77">
        <v>1</v>
      </c>
      <c r="H13" s="76">
        <v>124</v>
      </c>
      <c r="I13" s="77">
        <v>1</v>
      </c>
      <c r="J13" s="76">
        <v>107</v>
      </c>
      <c r="K13" s="77">
        <v>0.86290322580645162</v>
      </c>
      <c r="L13" s="54"/>
    </row>
    <row r="14" spans="1:17" s="55" customFormat="1" x14ac:dyDescent="0.25">
      <c r="A14" s="74" t="s">
        <v>21</v>
      </c>
      <c r="B14" s="73" t="s">
        <v>22</v>
      </c>
      <c r="C14" s="56">
        <v>4197</v>
      </c>
      <c r="D14" s="56">
        <v>4197</v>
      </c>
      <c r="E14" s="57">
        <v>1</v>
      </c>
      <c r="F14" s="56">
        <v>4197</v>
      </c>
      <c r="G14" s="57">
        <v>1</v>
      </c>
      <c r="H14" s="56">
        <v>4197</v>
      </c>
      <c r="I14" s="57">
        <v>1</v>
      </c>
      <c r="J14" s="56">
        <v>3583</v>
      </c>
      <c r="K14" s="57">
        <v>0.85370502740052423</v>
      </c>
      <c r="L14" s="54"/>
    </row>
  </sheetData>
  <mergeCells count="13">
    <mergeCell ref="L4:L5"/>
    <mergeCell ref="D5:E5"/>
    <mergeCell ref="H5:I5"/>
    <mergeCell ref="J5:K5"/>
    <mergeCell ref="A1:K1"/>
    <mergeCell ref="A2:K2"/>
    <mergeCell ref="A3:K3"/>
    <mergeCell ref="A4:A5"/>
    <mergeCell ref="B4:B5"/>
    <mergeCell ref="C4:C5"/>
    <mergeCell ref="D4:E4"/>
    <mergeCell ref="F4:G5"/>
    <mergeCell ref="H4:K4"/>
  </mergeCells>
  <pageMargins left="0.74" right="0.31" top="0.4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C1F8-B71D-43C8-96EA-EAFF7DEA9585}">
  <dimension ref="A1:Q129"/>
  <sheetViews>
    <sheetView zoomScale="82" zoomScaleNormal="80" workbookViewId="0">
      <pane ySplit="5" topLeftCell="A111" activePane="bottomLeft" state="frozen"/>
      <selection pane="bottomLeft" activeCell="A6" sqref="A6:I6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0.42578125" style="25" customWidth="1"/>
    <col min="13" max="13" width="8.7109375" customWidth="1"/>
    <col min="15" max="18" width="8.7109375" customWidth="1"/>
  </cols>
  <sheetData>
    <row r="1" spans="1:12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pans="1:12" x14ac:dyDescent="0.25">
      <c r="A2" s="172" t="s">
        <v>23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</row>
    <row r="3" spans="1:12" x14ac:dyDescent="0.25">
      <c r="A3" s="173" t="s">
        <v>24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</row>
    <row r="4" spans="1:12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190" t="s">
        <v>26</v>
      </c>
    </row>
    <row r="5" spans="1:12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191"/>
    </row>
    <row r="6" spans="1:12" x14ac:dyDescent="0.25">
      <c r="A6" s="86" t="s">
        <v>13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</row>
    <row r="7" spans="1:12" s="55" customFormat="1" x14ac:dyDescent="0.25">
      <c r="A7" s="44">
        <v>1</v>
      </c>
      <c r="B7" s="45" t="s">
        <v>27</v>
      </c>
      <c r="C7" s="44">
        <v>137</v>
      </c>
      <c r="D7" s="46">
        <v>137</v>
      </c>
      <c r="E7" s="47">
        <f t="shared" ref="E7:E25" si="0">D7/C7</f>
        <v>1</v>
      </c>
      <c r="F7" s="48">
        <v>137</v>
      </c>
      <c r="G7" s="49">
        <f t="shared" ref="G7:G25" si="1">F7/C7</f>
        <v>1</v>
      </c>
      <c r="H7" s="50">
        <v>137</v>
      </c>
      <c r="I7" s="51">
        <f t="shared" ref="I7:I26" si="2">H7/C7</f>
        <v>1</v>
      </c>
      <c r="J7" s="52">
        <v>132</v>
      </c>
      <c r="K7" s="53">
        <f t="shared" ref="K7:K25" si="3">J7/C7</f>
        <v>0.96350364963503654</v>
      </c>
      <c r="L7" s="47">
        <v>1</v>
      </c>
    </row>
    <row r="8" spans="1:12" s="55" customFormat="1" x14ac:dyDescent="0.25">
      <c r="A8" s="44">
        <v>2</v>
      </c>
      <c r="B8" s="45" t="s">
        <v>28</v>
      </c>
      <c r="C8" s="44">
        <v>199</v>
      </c>
      <c r="D8" s="46">
        <v>199</v>
      </c>
      <c r="E8" s="47">
        <f t="shared" si="0"/>
        <v>1</v>
      </c>
      <c r="F8" s="48">
        <v>199</v>
      </c>
      <c r="G8" s="49">
        <f t="shared" si="1"/>
        <v>1</v>
      </c>
      <c r="H8" s="50">
        <v>199</v>
      </c>
      <c r="I8" s="51">
        <f t="shared" si="2"/>
        <v>1</v>
      </c>
      <c r="J8" s="52">
        <v>163</v>
      </c>
      <c r="K8" s="53">
        <f t="shared" si="3"/>
        <v>0.81909547738693467</v>
      </c>
      <c r="L8" s="47">
        <v>1</v>
      </c>
    </row>
    <row r="9" spans="1:12" s="55" customFormat="1" x14ac:dyDescent="0.25">
      <c r="A9" s="44">
        <v>3</v>
      </c>
      <c r="B9" s="45" t="s">
        <v>29</v>
      </c>
      <c r="C9" s="44">
        <v>81</v>
      </c>
      <c r="D9" s="46">
        <v>81</v>
      </c>
      <c r="E9" s="47">
        <f t="shared" si="0"/>
        <v>1</v>
      </c>
      <c r="F9" s="48">
        <v>81</v>
      </c>
      <c r="G9" s="49">
        <f t="shared" si="1"/>
        <v>1</v>
      </c>
      <c r="H9" s="50">
        <v>81</v>
      </c>
      <c r="I9" s="51">
        <f t="shared" si="2"/>
        <v>1</v>
      </c>
      <c r="J9" s="52">
        <v>81</v>
      </c>
      <c r="K9" s="53">
        <f t="shared" si="3"/>
        <v>1</v>
      </c>
      <c r="L9" s="47">
        <v>1</v>
      </c>
    </row>
    <row r="10" spans="1:12" s="55" customFormat="1" x14ac:dyDescent="0.25">
      <c r="A10" s="44">
        <v>4</v>
      </c>
      <c r="B10" s="45" t="s">
        <v>30</v>
      </c>
      <c r="C10" s="44">
        <v>68</v>
      </c>
      <c r="D10" s="46">
        <v>68</v>
      </c>
      <c r="E10" s="47">
        <f t="shared" si="0"/>
        <v>1</v>
      </c>
      <c r="F10" s="48">
        <v>68</v>
      </c>
      <c r="G10" s="49">
        <f t="shared" si="1"/>
        <v>1</v>
      </c>
      <c r="H10" s="50">
        <v>68</v>
      </c>
      <c r="I10" s="51">
        <f t="shared" si="2"/>
        <v>1</v>
      </c>
      <c r="J10" s="52">
        <v>68</v>
      </c>
      <c r="K10" s="53">
        <f t="shared" si="3"/>
        <v>1</v>
      </c>
      <c r="L10" s="47">
        <v>1</v>
      </c>
    </row>
    <row r="11" spans="1:12" s="55" customFormat="1" x14ac:dyDescent="0.25">
      <c r="A11" s="44">
        <v>5</v>
      </c>
      <c r="B11" s="45" t="s">
        <v>31</v>
      </c>
      <c r="C11" s="44">
        <v>142</v>
      </c>
      <c r="D11" s="46">
        <v>142</v>
      </c>
      <c r="E11" s="47">
        <f t="shared" si="0"/>
        <v>1</v>
      </c>
      <c r="F11" s="48">
        <v>142</v>
      </c>
      <c r="G11" s="49">
        <f t="shared" si="1"/>
        <v>1</v>
      </c>
      <c r="H11" s="50">
        <v>142</v>
      </c>
      <c r="I11" s="51">
        <f t="shared" si="2"/>
        <v>1</v>
      </c>
      <c r="J11" s="52">
        <v>142</v>
      </c>
      <c r="K11" s="53">
        <f t="shared" si="3"/>
        <v>1</v>
      </c>
      <c r="L11" s="47">
        <v>1</v>
      </c>
    </row>
    <row r="12" spans="1:12" s="55" customFormat="1" x14ac:dyDescent="0.25">
      <c r="A12" s="44">
        <v>6</v>
      </c>
      <c r="B12" s="45" t="s">
        <v>32</v>
      </c>
      <c r="C12" s="44">
        <v>15</v>
      </c>
      <c r="D12" s="46">
        <v>15</v>
      </c>
      <c r="E12" s="47">
        <f t="shared" si="0"/>
        <v>1</v>
      </c>
      <c r="F12" s="48">
        <v>15</v>
      </c>
      <c r="G12" s="49">
        <f t="shared" si="1"/>
        <v>1</v>
      </c>
      <c r="H12" s="50">
        <v>15</v>
      </c>
      <c r="I12" s="51">
        <f t="shared" si="2"/>
        <v>1</v>
      </c>
      <c r="J12" s="52">
        <v>15</v>
      </c>
      <c r="K12" s="53">
        <f t="shared" si="3"/>
        <v>1</v>
      </c>
      <c r="L12" s="47">
        <v>1</v>
      </c>
    </row>
    <row r="13" spans="1:12" s="55" customFormat="1" x14ac:dyDescent="0.25">
      <c r="A13" s="44">
        <v>7</v>
      </c>
      <c r="B13" s="45" t="s">
        <v>33</v>
      </c>
      <c r="C13" s="44">
        <v>57</v>
      </c>
      <c r="D13" s="46">
        <v>57</v>
      </c>
      <c r="E13" s="47">
        <f t="shared" si="0"/>
        <v>1</v>
      </c>
      <c r="F13" s="48">
        <v>57</v>
      </c>
      <c r="G13" s="49">
        <f t="shared" si="1"/>
        <v>1</v>
      </c>
      <c r="H13" s="50">
        <v>57</v>
      </c>
      <c r="I13" s="51">
        <f t="shared" si="2"/>
        <v>1</v>
      </c>
      <c r="J13" s="52">
        <v>57</v>
      </c>
      <c r="K13" s="53">
        <f t="shared" si="3"/>
        <v>1</v>
      </c>
      <c r="L13" s="47">
        <v>1</v>
      </c>
    </row>
    <row r="14" spans="1:12" s="55" customFormat="1" x14ac:dyDescent="0.25">
      <c r="A14" s="44">
        <v>8</v>
      </c>
      <c r="B14" s="45" t="s">
        <v>34</v>
      </c>
      <c r="C14" s="44">
        <v>22</v>
      </c>
      <c r="D14" s="46">
        <v>22</v>
      </c>
      <c r="E14" s="47">
        <f t="shared" si="0"/>
        <v>1</v>
      </c>
      <c r="F14" s="48">
        <v>22</v>
      </c>
      <c r="G14" s="49">
        <f t="shared" si="1"/>
        <v>1</v>
      </c>
      <c r="H14" s="50">
        <v>22</v>
      </c>
      <c r="I14" s="51">
        <f t="shared" si="2"/>
        <v>1</v>
      </c>
      <c r="J14" s="52">
        <v>22</v>
      </c>
      <c r="K14" s="53">
        <f t="shared" si="3"/>
        <v>1</v>
      </c>
      <c r="L14" s="47">
        <v>1</v>
      </c>
    </row>
    <row r="15" spans="1:12" s="55" customFormat="1" x14ac:dyDescent="0.25">
      <c r="A15" s="44">
        <v>9</v>
      </c>
      <c r="B15" s="45" t="s">
        <v>35</v>
      </c>
      <c r="C15" s="44">
        <v>12</v>
      </c>
      <c r="D15" s="46">
        <v>12</v>
      </c>
      <c r="E15" s="47">
        <f t="shared" si="0"/>
        <v>1</v>
      </c>
      <c r="F15" s="48">
        <v>12</v>
      </c>
      <c r="G15" s="49">
        <f t="shared" si="1"/>
        <v>1</v>
      </c>
      <c r="H15" s="50">
        <v>12</v>
      </c>
      <c r="I15" s="51">
        <f t="shared" si="2"/>
        <v>1</v>
      </c>
      <c r="J15" s="52">
        <v>12</v>
      </c>
      <c r="K15" s="53">
        <f t="shared" si="3"/>
        <v>1</v>
      </c>
      <c r="L15" s="47">
        <v>1</v>
      </c>
    </row>
    <row r="16" spans="1:12" s="55" customFormat="1" x14ac:dyDescent="0.25">
      <c r="A16" s="44">
        <v>10</v>
      </c>
      <c r="B16" s="45" t="s">
        <v>36</v>
      </c>
      <c r="C16" s="44">
        <v>13</v>
      </c>
      <c r="D16" s="46">
        <v>13</v>
      </c>
      <c r="E16" s="47">
        <f t="shared" si="0"/>
        <v>1</v>
      </c>
      <c r="F16" s="48">
        <v>13</v>
      </c>
      <c r="G16" s="49">
        <f t="shared" si="1"/>
        <v>1</v>
      </c>
      <c r="H16" s="50">
        <v>13</v>
      </c>
      <c r="I16" s="51">
        <f t="shared" si="2"/>
        <v>1</v>
      </c>
      <c r="J16" s="52">
        <v>13</v>
      </c>
      <c r="K16" s="53">
        <f t="shared" si="3"/>
        <v>1</v>
      </c>
      <c r="L16" s="47">
        <v>1</v>
      </c>
    </row>
    <row r="17" spans="1:12" s="55" customFormat="1" x14ac:dyDescent="0.25">
      <c r="A17" s="44">
        <v>11</v>
      </c>
      <c r="B17" s="45" t="s">
        <v>37</v>
      </c>
      <c r="C17" s="44">
        <v>16</v>
      </c>
      <c r="D17" s="46">
        <v>16</v>
      </c>
      <c r="E17" s="47">
        <f t="shared" si="0"/>
        <v>1</v>
      </c>
      <c r="F17" s="48">
        <v>16</v>
      </c>
      <c r="G17" s="49">
        <f t="shared" si="1"/>
        <v>1</v>
      </c>
      <c r="H17" s="50">
        <v>16</v>
      </c>
      <c r="I17" s="51">
        <f t="shared" si="2"/>
        <v>1</v>
      </c>
      <c r="J17" s="52">
        <v>16</v>
      </c>
      <c r="K17" s="53">
        <f t="shared" si="3"/>
        <v>1</v>
      </c>
      <c r="L17" s="47">
        <v>1</v>
      </c>
    </row>
    <row r="18" spans="1:12" s="55" customFormat="1" x14ac:dyDescent="0.25">
      <c r="A18" s="44">
        <v>12</v>
      </c>
      <c r="B18" s="45" t="s">
        <v>38</v>
      </c>
      <c r="C18" s="44">
        <v>1</v>
      </c>
      <c r="D18" s="46">
        <v>1</v>
      </c>
      <c r="E18" s="47">
        <f t="shared" si="0"/>
        <v>1</v>
      </c>
      <c r="F18" s="48">
        <v>1</v>
      </c>
      <c r="G18" s="49">
        <f t="shared" si="1"/>
        <v>1</v>
      </c>
      <c r="H18" s="50">
        <v>1</v>
      </c>
      <c r="I18" s="51">
        <f t="shared" si="2"/>
        <v>1</v>
      </c>
      <c r="J18" s="52">
        <v>1</v>
      </c>
      <c r="K18" s="53">
        <f t="shared" si="3"/>
        <v>1</v>
      </c>
      <c r="L18" s="47">
        <v>1</v>
      </c>
    </row>
    <row r="19" spans="1:12" s="55" customFormat="1" x14ac:dyDescent="0.25">
      <c r="A19" s="44">
        <v>13</v>
      </c>
      <c r="B19" s="45" t="s">
        <v>39</v>
      </c>
      <c r="C19" s="44">
        <v>4</v>
      </c>
      <c r="D19" s="46">
        <v>4</v>
      </c>
      <c r="E19" s="47">
        <f t="shared" si="0"/>
        <v>1</v>
      </c>
      <c r="F19" s="48">
        <v>4</v>
      </c>
      <c r="G19" s="49">
        <f t="shared" si="1"/>
        <v>1</v>
      </c>
      <c r="H19" s="50">
        <v>4</v>
      </c>
      <c r="I19" s="51">
        <f t="shared" si="2"/>
        <v>1</v>
      </c>
      <c r="J19" s="52">
        <v>4</v>
      </c>
      <c r="K19" s="53">
        <f t="shared" si="3"/>
        <v>1</v>
      </c>
      <c r="L19" s="47">
        <v>1</v>
      </c>
    </row>
    <row r="20" spans="1:12" s="55" customFormat="1" x14ac:dyDescent="0.25">
      <c r="A20" s="44">
        <v>14</v>
      </c>
      <c r="B20" s="45" t="s">
        <v>40</v>
      </c>
      <c r="C20" s="44">
        <v>9</v>
      </c>
      <c r="D20" s="46">
        <v>9</v>
      </c>
      <c r="E20" s="47">
        <f t="shared" si="0"/>
        <v>1</v>
      </c>
      <c r="F20" s="48">
        <v>9</v>
      </c>
      <c r="G20" s="49">
        <f t="shared" si="1"/>
        <v>1</v>
      </c>
      <c r="H20" s="50">
        <v>9</v>
      </c>
      <c r="I20" s="51">
        <f t="shared" si="2"/>
        <v>1</v>
      </c>
      <c r="J20" s="52">
        <v>9</v>
      </c>
      <c r="K20" s="53">
        <f t="shared" si="3"/>
        <v>1</v>
      </c>
      <c r="L20" s="47">
        <v>1</v>
      </c>
    </row>
    <row r="21" spans="1:12" s="55" customFormat="1" x14ac:dyDescent="0.25">
      <c r="A21" s="44">
        <v>15</v>
      </c>
      <c r="B21" s="45" t="s">
        <v>41</v>
      </c>
      <c r="C21" s="44">
        <v>4</v>
      </c>
      <c r="D21" s="46">
        <v>4</v>
      </c>
      <c r="E21" s="47">
        <f t="shared" si="0"/>
        <v>1</v>
      </c>
      <c r="F21" s="48">
        <v>4</v>
      </c>
      <c r="G21" s="49">
        <f t="shared" si="1"/>
        <v>1</v>
      </c>
      <c r="H21" s="50">
        <v>4</v>
      </c>
      <c r="I21" s="51">
        <f t="shared" si="2"/>
        <v>1</v>
      </c>
      <c r="J21" s="52">
        <v>4</v>
      </c>
      <c r="K21" s="53">
        <f t="shared" si="3"/>
        <v>1</v>
      </c>
      <c r="L21" s="47">
        <v>1</v>
      </c>
    </row>
    <row r="22" spans="1:12" s="55" customFormat="1" x14ac:dyDescent="0.25">
      <c r="A22" s="44">
        <v>16</v>
      </c>
      <c r="B22" s="45" t="s">
        <v>42</v>
      </c>
      <c r="C22" s="44">
        <v>5</v>
      </c>
      <c r="D22" s="46">
        <v>5</v>
      </c>
      <c r="E22" s="47">
        <f t="shared" si="0"/>
        <v>1</v>
      </c>
      <c r="F22" s="48">
        <v>5</v>
      </c>
      <c r="G22" s="49">
        <f t="shared" si="1"/>
        <v>1</v>
      </c>
      <c r="H22" s="50">
        <v>5</v>
      </c>
      <c r="I22" s="51">
        <f t="shared" si="2"/>
        <v>1</v>
      </c>
      <c r="J22" s="52">
        <v>5</v>
      </c>
      <c r="K22" s="53">
        <f t="shared" si="3"/>
        <v>1</v>
      </c>
      <c r="L22" s="47">
        <v>1</v>
      </c>
    </row>
    <row r="23" spans="1:12" s="55" customFormat="1" x14ac:dyDescent="0.25">
      <c r="A23" s="44">
        <v>17</v>
      </c>
      <c r="B23" s="45" t="s">
        <v>43</v>
      </c>
      <c r="C23" s="44">
        <v>1</v>
      </c>
      <c r="D23" s="46">
        <v>1</v>
      </c>
      <c r="E23" s="47">
        <f t="shared" si="0"/>
        <v>1</v>
      </c>
      <c r="F23" s="48">
        <v>1</v>
      </c>
      <c r="G23" s="49">
        <f t="shared" si="1"/>
        <v>1</v>
      </c>
      <c r="H23" s="50">
        <v>1</v>
      </c>
      <c r="I23" s="51">
        <f t="shared" si="2"/>
        <v>1</v>
      </c>
      <c r="J23" s="52">
        <v>1</v>
      </c>
      <c r="K23" s="53">
        <f t="shared" si="3"/>
        <v>1</v>
      </c>
      <c r="L23" s="47">
        <v>1</v>
      </c>
    </row>
    <row r="24" spans="1:12" s="55" customFormat="1" x14ac:dyDescent="0.25">
      <c r="A24" s="44">
        <v>18</v>
      </c>
      <c r="B24" s="45" t="s">
        <v>44</v>
      </c>
      <c r="C24" s="44">
        <v>25</v>
      </c>
      <c r="D24" s="46">
        <v>25</v>
      </c>
      <c r="E24" s="47">
        <f t="shared" si="0"/>
        <v>1</v>
      </c>
      <c r="F24" s="48">
        <v>25</v>
      </c>
      <c r="G24" s="49">
        <f t="shared" si="1"/>
        <v>1</v>
      </c>
      <c r="H24" s="50">
        <v>25</v>
      </c>
      <c r="I24" s="51">
        <f t="shared" si="2"/>
        <v>1</v>
      </c>
      <c r="J24" s="52">
        <v>25</v>
      </c>
      <c r="K24" s="53">
        <f t="shared" si="3"/>
        <v>1</v>
      </c>
      <c r="L24" s="47">
        <v>1</v>
      </c>
    </row>
    <row r="25" spans="1:12" s="55" customFormat="1" x14ac:dyDescent="0.25">
      <c r="A25" s="44">
        <v>19</v>
      </c>
      <c r="B25" s="45" t="s">
        <v>45</v>
      </c>
      <c r="C25" s="44">
        <v>104</v>
      </c>
      <c r="D25" s="46">
        <v>104</v>
      </c>
      <c r="E25" s="47">
        <f t="shared" si="0"/>
        <v>1</v>
      </c>
      <c r="F25" s="48">
        <v>104</v>
      </c>
      <c r="G25" s="49">
        <f t="shared" si="1"/>
        <v>1</v>
      </c>
      <c r="H25" s="50">
        <v>104</v>
      </c>
      <c r="I25" s="51">
        <f t="shared" si="2"/>
        <v>1</v>
      </c>
      <c r="J25" s="52">
        <v>1</v>
      </c>
      <c r="K25" s="53">
        <f t="shared" si="3"/>
        <v>9.6153846153846159E-3</v>
      </c>
      <c r="L25" s="47">
        <v>1</v>
      </c>
    </row>
    <row r="26" spans="1:12" s="59" customFormat="1" x14ac:dyDescent="0.25">
      <c r="A26" s="175" t="s">
        <v>46</v>
      </c>
      <c r="B26" s="175"/>
      <c r="C26" s="56">
        <f>SUM(C7:C25)</f>
        <v>915</v>
      </c>
      <c r="D26" s="56">
        <f>SUM(D7:D25)</f>
        <v>915</v>
      </c>
      <c r="E26" s="57">
        <f>D26/C26</f>
        <v>1</v>
      </c>
      <c r="F26" s="56">
        <f>SUM(F7:F25)</f>
        <v>915</v>
      </c>
      <c r="G26" s="57">
        <f>F26/C26</f>
        <v>1</v>
      </c>
      <c r="H26" s="56">
        <f>SUM(H7:H25)</f>
        <v>915</v>
      </c>
      <c r="I26" s="57">
        <f t="shared" si="2"/>
        <v>1</v>
      </c>
      <c r="J26" s="56">
        <f>SUM(J7:J25)</f>
        <v>771</v>
      </c>
      <c r="K26" s="57">
        <f>J26/C26</f>
        <v>0.84262295081967209</v>
      </c>
      <c r="L26" s="57">
        <v>1</v>
      </c>
    </row>
    <row r="27" spans="1:12" s="55" customFormat="1" x14ac:dyDescent="0.25">
      <c r="A27" s="86" t="s">
        <v>14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</row>
    <row r="28" spans="1:12" s="55" customFormat="1" x14ac:dyDescent="0.25">
      <c r="A28" s="60">
        <v>1</v>
      </c>
      <c r="B28" s="61" t="s">
        <v>47</v>
      </c>
      <c r="C28" s="60">
        <v>81</v>
      </c>
      <c r="D28" s="46">
        <v>81</v>
      </c>
      <c r="E28" s="62">
        <f t="shared" ref="E28:E37" si="4">D28/C28</f>
        <v>1</v>
      </c>
      <c r="F28" s="63">
        <v>81</v>
      </c>
      <c r="G28" s="49">
        <f t="shared" ref="G28:G37" si="5">F28/C28</f>
        <v>1</v>
      </c>
      <c r="H28" s="50">
        <v>81</v>
      </c>
      <c r="I28" s="51">
        <f t="shared" ref="I28:I37" si="6">H28/C28</f>
        <v>1</v>
      </c>
      <c r="J28" s="52">
        <v>81</v>
      </c>
      <c r="K28" s="53">
        <f t="shared" ref="K28:K36" si="7">J28/C28</f>
        <v>1</v>
      </c>
      <c r="L28" s="47">
        <v>1</v>
      </c>
    </row>
    <row r="29" spans="1:12" s="55" customFormat="1" x14ac:dyDescent="0.25">
      <c r="A29" s="60">
        <v>2</v>
      </c>
      <c r="B29" s="61" t="s">
        <v>48</v>
      </c>
      <c r="C29" s="60">
        <v>94</v>
      </c>
      <c r="D29" s="46">
        <v>94</v>
      </c>
      <c r="E29" s="62">
        <f t="shared" si="4"/>
        <v>1</v>
      </c>
      <c r="F29" s="63">
        <v>94</v>
      </c>
      <c r="G29" s="49">
        <f t="shared" si="5"/>
        <v>1</v>
      </c>
      <c r="H29" s="50">
        <v>94</v>
      </c>
      <c r="I29" s="51">
        <f t="shared" si="6"/>
        <v>1</v>
      </c>
      <c r="J29" s="52">
        <v>94</v>
      </c>
      <c r="K29" s="53">
        <f t="shared" si="7"/>
        <v>1</v>
      </c>
      <c r="L29" s="47">
        <v>1</v>
      </c>
    </row>
    <row r="30" spans="1:12" s="55" customFormat="1" x14ac:dyDescent="0.25">
      <c r="A30" s="60">
        <v>3</v>
      </c>
      <c r="B30" s="61" t="s">
        <v>49</v>
      </c>
      <c r="C30" s="60">
        <v>16</v>
      </c>
      <c r="D30" s="46">
        <v>16</v>
      </c>
      <c r="E30" s="62">
        <f t="shared" si="4"/>
        <v>1</v>
      </c>
      <c r="F30" s="63">
        <v>16</v>
      </c>
      <c r="G30" s="49">
        <f t="shared" si="5"/>
        <v>1</v>
      </c>
      <c r="H30" s="50">
        <v>16</v>
      </c>
      <c r="I30" s="51">
        <f t="shared" si="6"/>
        <v>1</v>
      </c>
      <c r="J30" s="52">
        <v>16</v>
      </c>
      <c r="K30" s="53">
        <f t="shared" si="7"/>
        <v>1</v>
      </c>
      <c r="L30" s="47">
        <v>1</v>
      </c>
    </row>
    <row r="31" spans="1:12" s="55" customFormat="1" x14ac:dyDescent="0.25">
      <c r="A31" s="60">
        <v>4</v>
      </c>
      <c r="B31" s="61" t="s">
        <v>50</v>
      </c>
      <c r="C31" s="60">
        <v>18</v>
      </c>
      <c r="D31" s="46">
        <v>18</v>
      </c>
      <c r="E31" s="62">
        <f t="shared" si="4"/>
        <v>1</v>
      </c>
      <c r="F31" s="63">
        <v>18</v>
      </c>
      <c r="G31" s="49">
        <f t="shared" si="5"/>
        <v>1</v>
      </c>
      <c r="H31" s="50">
        <v>18</v>
      </c>
      <c r="I31" s="51">
        <f t="shared" si="6"/>
        <v>1</v>
      </c>
      <c r="J31" s="52">
        <v>18</v>
      </c>
      <c r="K31" s="53">
        <f t="shared" si="7"/>
        <v>1</v>
      </c>
      <c r="L31" s="47">
        <v>1</v>
      </c>
    </row>
    <row r="32" spans="1:12" s="55" customFormat="1" x14ac:dyDescent="0.25">
      <c r="A32" s="60">
        <v>5</v>
      </c>
      <c r="B32" s="61" t="s">
        <v>51</v>
      </c>
      <c r="C32" s="60">
        <v>15</v>
      </c>
      <c r="D32" s="46">
        <v>15</v>
      </c>
      <c r="E32" s="62">
        <f t="shared" si="4"/>
        <v>1</v>
      </c>
      <c r="F32" s="63">
        <v>15</v>
      </c>
      <c r="G32" s="49">
        <f t="shared" si="5"/>
        <v>1</v>
      </c>
      <c r="H32" s="50">
        <v>15</v>
      </c>
      <c r="I32" s="51">
        <f t="shared" si="6"/>
        <v>1</v>
      </c>
      <c r="J32" s="52">
        <v>15</v>
      </c>
      <c r="K32" s="53">
        <f t="shared" si="7"/>
        <v>1</v>
      </c>
      <c r="L32" s="47">
        <v>1</v>
      </c>
    </row>
    <row r="33" spans="1:17" s="55" customFormat="1" x14ac:dyDescent="0.25">
      <c r="A33" s="60">
        <v>6</v>
      </c>
      <c r="B33" s="61" t="s">
        <v>52</v>
      </c>
      <c r="C33" s="60">
        <v>89</v>
      </c>
      <c r="D33" s="46">
        <v>89</v>
      </c>
      <c r="E33" s="62">
        <f t="shared" si="4"/>
        <v>1</v>
      </c>
      <c r="F33" s="63">
        <v>89</v>
      </c>
      <c r="G33" s="49">
        <f t="shared" si="5"/>
        <v>1</v>
      </c>
      <c r="H33" s="50">
        <v>89</v>
      </c>
      <c r="I33" s="51">
        <f t="shared" si="6"/>
        <v>1</v>
      </c>
      <c r="J33" s="52">
        <v>89</v>
      </c>
      <c r="K33" s="53">
        <f t="shared" si="7"/>
        <v>1</v>
      </c>
      <c r="L33" s="47">
        <v>1</v>
      </c>
    </row>
    <row r="34" spans="1:17" s="55" customFormat="1" x14ac:dyDescent="0.25">
      <c r="A34" s="60">
        <v>7</v>
      </c>
      <c r="B34" s="61" t="s">
        <v>53</v>
      </c>
      <c r="C34" s="60">
        <v>33</v>
      </c>
      <c r="D34" s="46">
        <v>33</v>
      </c>
      <c r="E34" s="62">
        <f t="shared" si="4"/>
        <v>1</v>
      </c>
      <c r="F34" s="63">
        <v>33</v>
      </c>
      <c r="G34" s="49">
        <f t="shared" si="5"/>
        <v>1</v>
      </c>
      <c r="H34" s="50">
        <v>33</v>
      </c>
      <c r="I34" s="51">
        <f t="shared" si="6"/>
        <v>1</v>
      </c>
      <c r="J34" s="52">
        <v>33</v>
      </c>
      <c r="K34" s="53">
        <f t="shared" si="7"/>
        <v>1</v>
      </c>
      <c r="L34" s="47">
        <v>1</v>
      </c>
    </row>
    <row r="35" spans="1:17" s="55" customFormat="1" x14ac:dyDescent="0.25">
      <c r="A35" s="60">
        <v>8</v>
      </c>
      <c r="B35" s="61" t="s">
        <v>54</v>
      </c>
      <c r="C35" s="60">
        <v>31</v>
      </c>
      <c r="D35" s="46">
        <v>31</v>
      </c>
      <c r="E35" s="62">
        <f t="shared" si="4"/>
        <v>1</v>
      </c>
      <c r="F35" s="63">
        <v>31</v>
      </c>
      <c r="G35" s="49">
        <f t="shared" si="5"/>
        <v>1</v>
      </c>
      <c r="H35" s="50">
        <v>31</v>
      </c>
      <c r="I35" s="51">
        <f t="shared" si="6"/>
        <v>1</v>
      </c>
      <c r="J35" s="52">
        <v>27</v>
      </c>
      <c r="K35" s="53">
        <f t="shared" si="7"/>
        <v>0.87096774193548387</v>
      </c>
      <c r="L35" s="47">
        <v>1</v>
      </c>
    </row>
    <row r="36" spans="1:17" s="55" customFormat="1" x14ac:dyDescent="0.25">
      <c r="A36" s="60">
        <v>9</v>
      </c>
      <c r="B36" s="61" t="s">
        <v>55</v>
      </c>
      <c r="C36" s="60">
        <v>14</v>
      </c>
      <c r="D36" s="46">
        <v>14</v>
      </c>
      <c r="E36" s="62">
        <f t="shared" si="4"/>
        <v>1</v>
      </c>
      <c r="F36" s="63">
        <v>14</v>
      </c>
      <c r="G36" s="49">
        <f t="shared" si="5"/>
        <v>1</v>
      </c>
      <c r="H36" s="50">
        <v>14</v>
      </c>
      <c r="I36" s="51">
        <f t="shared" si="6"/>
        <v>1</v>
      </c>
      <c r="J36" s="52">
        <v>14</v>
      </c>
      <c r="K36" s="53">
        <f t="shared" si="7"/>
        <v>1</v>
      </c>
      <c r="L36" s="47">
        <v>1</v>
      </c>
    </row>
    <row r="37" spans="1:17" s="59" customFormat="1" x14ac:dyDescent="0.25">
      <c r="A37" s="175" t="s">
        <v>46</v>
      </c>
      <c r="B37" s="175"/>
      <c r="C37" s="56">
        <f>SUM(C28:C36)</f>
        <v>391</v>
      </c>
      <c r="D37" s="56">
        <f>SUM(D28:D36)</f>
        <v>391</v>
      </c>
      <c r="E37" s="57">
        <f t="shared" si="4"/>
        <v>1</v>
      </c>
      <c r="F37" s="56">
        <f>SUM(F28:F36)</f>
        <v>391</v>
      </c>
      <c r="G37" s="57">
        <f t="shared" si="5"/>
        <v>1</v>
      </c>
      <c r="H37" s="56">
        <f>SUM(H28:H36)</f>
        <v>391</v>
      </c>
      <c r="I37" s="57">
        <f t="shared" si="6"/>
        <v>1</v>
      </c>
      <c r="J37" s="56">
        <f>SUM(J28:J36)</f>
        <v>387</v>
      </c>
      <c r="K37" s="57">
        <f>J37/C37</f>
        <v>0.98976982097186705</v>
      </c>
      <c r="L37" s="57">
        <v>1</v>
      </c>
    </row>
    <row r="38" spans="1:17" s="55" customFormat="1" x14ac:dyDescent="0.25">
      <c r="A38" s="86" t="s">
        <v>15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</row>
    <row r="39" spans="1:17" s="55" customFormat="1" x14ac:dyDescent="0.25">
      <c r="A39" s="60">
        <v>1</v>
      </c>
      <c r="B39" s="61" t="s">
        <v>56</v>
      </c>
      <c r="C39" s="60">
        <v>71</v>
      </c>
      <c r="D39" s="46">
        <v>71</v>
      </c>
      <c r="E39" s="47">
        <f t="shared" ref="E39:E46" si="8">D39/C39</f>
        <v>1</v>
      </c>
      <c r="F39" s="48">
        <v>71</v>
      </c>
      <c r="G39" s="49">
        <f t="shared" ref="G39:G46" si="9">F39/C39</f>
        <v>1</v>
      </c>
      <c r="H39" s="50">
        <v>71</v>
      </c>
      <c r="I39" s="51">
        <f t="shared" ref="I39:I46" si="10">H39/C39</f>
        <v>1</v>
      </c>
      <c r="J39" s="52">
        <v>49</v>
      </c>
      <c r="K39" s="53">
        <f t="shared" ref="K39:K45" si="11">J39/C39</f>
        <v>0.6901408450704225</v>
      </c>
      <c r="L39" s="47">
        <v>1</v>
      </c>
    </row>
    <row r="40" spans="1:17" s="55" customFormat="1" x14ac:dyDescent="0.25">
      <c r="A40" s="60">
        <v>2</v>
      </c>
      <c r="B40" s="61" t="s">
        <v>57</v>
      </c>
      <c r="C40" s="60">
        <v>241</v>
      </c>
      <c r="D40" s="46">
        <v>241</v>
      </c>
      <c r="E40" s="47">
        <f t="shared" si="8"/>
        <v>1</v>
      </c>
      <c r="F40" s="48">
        <v>241</v>
      </c>
      <c r="G40" s="49">
        <f t="shared" si="9"/>
        <v>1</v>
      </c>
      <c r="H40" s="50">
        <v>241</v>
      </c>
      <c r="I40" s="51">
        <f t="shared" si="10"/>
        <v>1</v>
      </c>
      <c r="J40" s="52">
        <v>22</v>
      </c>
      <c r="K40" s="53">
        <f t="shared" si="11"/>
        <v>9.1286307053941904E-2</v>
      </c>
      <c r="L40" s="47">
        <v>1</v>
      </c>
    </row>
    <row r="41" spans="1:17" s="55" customFormat="1" x14ac:dyDescent="0.25">
      <c r="A41" s="60">
        <v>3</v>
      </c>
      <c r="B41" s="61" t="s">
        <v>58</v>
      </c>
      <c r="C41" s="60">
        <v>89</v>
      </c>
      <c r="D41" s="46">
        <v>89</v>
      </c>
      <c r="E41" s="64">
        <f t="shared" si="8"/>
        <v>1</v>
      </c>
      <c r="F41" s="48">
        <v>89</v>
      </c>
      <c r="G41" s="65">
        <f t="shared" si="9"/>
        <v>1</v>
      </c>
      <c r="H41" s="50">
        <v>89</v>
      </c>
      <c r="I41" s="66">
        <f t="shared" si="10"/>
        <v>1</v>
      </c>
      <c r="J41" s="52">
        <v>48</v>
      </c>
      <c r="K41" s="53">
        <f t="shared" si="11"/>
        <v>0.5393258426966292</v>
      </c>
      <c r="L41" s="47">
        <v>1</v>
      </c>
    </row>
    <row r="42" spans="1:17" s="55" customFormat="1" x14ac:dyDescent="0.25">
      <c r="A42" s="60">
        <v>4</v>
      </c>
      <c r="B42" s="61" t="s">
        <v>59</v>
      </c>
      <c r="C42" s="60">
        <v>66</v>
      </c>
      <c r="D42" s="46">
        <v>66</v>
      </c>
      <c r="E42" s="47">
        <f t="shared" si="8"/>
        <v>1</v>
      </c>
      <c r="F42" s="48">
        <v>66</v>
      </c>
      <c r="G42" s="49">
        <f t="shared" si="9"/>
        <v>1</v>
      </c>
      <c r="H42" s="50">
        <v>66</v>
      </c>
      <c r="I42" s="51">
        <f t="shared" si="10"/>
        <v>1</v>
      </c>
      <c r="J42" s="52">
        <v>66</v>
      </c>
      <c r="K42" s="53">
        <f t="shared" si="11"/>
        <v>1</v>
      </c>
      <c r="L42" s="47">
        <v>1</v>
      </c>
    </row>
    <row r="43" spans="1:17" s="55" customFormat="1" x14ac:dyDescent="0.25">
      <c r="A43" s="60">
        <v>5</v>
      </c>
      <c r="B43" s="61" t="s">
        <v>60</v>
      </c>
      <c r="C43" s="60">
        <v>78</v>
      </c>
      <c r="D43" s="46">
        <v>78</v>
      </c>
      <c r="E43" s="47">
        <f t="shared" si="8"/>
        <v>1</v>
      </c>
      <c r="F43" s="48">
        <v>78</v>
      </c>
      <c r="G43" s="49">
        <f t="shared" si="9"/>
        <v>1</v>
      </c>
      <c r="H43" s="50">
        <v>78</v>
      </c>
      <c r="I43" s="51">
        <f t="shared" si="10"/>
        <v>1</v>
      </c>
      <c r="J43" s="52">
        <v>78</v>
      </c>
      <c r="K43" s="53">
        <f t="shared" si="11"/>
        <v>1</v>
      </c>
      <c r="L43" s="47">
        <v>1</v>
      </c>
    </row>
    <row r="44" spans="1:17" s="55" customFormat="1" x14ac:dyDescent="0.25">
      <c r="A44" s="60">
        <v>6</v>
      </c>
      <c r="B44" s="61" t="s">
        <v>61</v>
      </c>
      <c r="C44" s="60">
        <v>71</v>
      </c>
      <c r="D44" s="46">
        <v>71</v>
      </c>
      <c r="E44" s="64">
        <f t="shared" si="8"/>
        <v>1</v>
      </c>
      <c r="F44" s="48">
        <v>71</v>
      </c>
      <c r="G44" s="65">
        <f t="shared" si="9"/>
        <v>1</v>
      </c>
      <c r="H44" s="50">
        <v>71</v>
      </c>
      <c r="I44" s="51">
        <f t="shared" si="10"/>
        <v>1</v>
      </c>
      <c r="J44" s="52">
        <v>59</v>
      </c>
      <c r="K44" s="53">
        <f>J44/65</f>
        <v>0.90769230769230769</v>
      </c>
      <c r="L44" s="47">
        <v>1</v>
      </c>
    </row>
    <row r="45" spans="1:17" s="55" customFormat="1" x14ac:dyDescent="0.25">
      <c r="A45" s="60">
        <v>7</v>
      </c>
      <c r="B45" s="61" t="s">
        <v>62</v>
      </c>
      <c r="C45" s="60">
        <v>35</v>
      </c>
      <c r="D45" s="46">
        <v>35</v>
      </c>
      <c r="E45" s="47">
        <f t="shared" si="8"/>
        <v>1</v>
      </c>
      <c r="F45" s="48">
        <v>35</v>
      </c>
      <c r="G45" s="49">
        <f t="shared" si="9"/>
        <v>1</v>
      </c>
      <c r="H45" s="50">
        <v>35</v>
      </c>
      <c r="I45" s="51">
        <f t="shared" si="10"/>
        <v>1</v>
      </c>
      <c r="J45" s="52">
        <v>35</v>
      </c>
      <c r="K45" s="53">
        <f t="shared" si="11"/>
        <v>1</v>
      </c>
      <c r="L45" s="47">
        <v>1</v>
      </c>
    </row>
    <row r="46" spans="1:17" s="59" customFormat="1" x14ac:dyDescent="0.25">
      <c r="A46" s="175" t="s">
        <v>46</v>
      </c>
      <c r="B46" s="175"/>
      <c r="C46" s="56">
        <f>SUM(C39:C45)</f>
        <v>651</v>
      </c>
      <c r="D46" s="56">
        <f>SUM(D39:D45)</f>
        <v>651</v>
      </c>
      <c r="E46" s="57">
        <f t="shared" si="8"/>
        <v>1</v>
      </c>
      <c r="F46" s="56">
        <f>SUM(F39:F45)</f>
        <v>651</v>
      </c>
      <c r="G46" s="57">
        <f t="shared" si="9"/>
        <v>1</v>
      </c>
      <c r="H46" s="56">
        <f>SUM(H39:H45)</f>
        <v>651</v>
      </c>
      <c r="I46" s="57">
        <f t="shared" si="10"/>
        <v>1</v>
      </c>
      <c r="J46" s="56">
        <f>SUM(J39:J45)</f>
        <v>357</v>
      </c>
      <c r="K46" s="57">
        <f>J46/C46</f>
        <v>0.54838709677419351</v>
      </c>
      <c r="L46" s="57">
        <v>1</v>
      </c>
      <c r="Q46" s="67"/>
    </row>
    <row r="47" spans="1:17" s="55" customFormat="1" x14ac:dyDescent="0.25">
      <c r="A47" s="86" t="s">
        <v>16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Q47" s="67"/>
    </row>
    <row r="48" spans="1:17" s="55" customFormat="1" x14ac:dyDescent="0.25">
      <c r="A48" s="60">
        <v>1</v>
      </c>
      <c r="B48" s="61" t="s">
        <v>63</v>
      </c>
      <c r="C48" s="60">
        <v>176</v>
      </c>
      <c r="D48" s="46">
        <v>176</v>
      </c>
      <c r="E48" s="47">
        <f t="shared" ref="E48:E53" si="12">D48/C48</f>
        <v>1</v>
      </c>
      <c r="F48" s="48">
        <v>176</v>
      </c>
      <c r="G48" s="49">
        <f t="shared" ref="G48:G53" si="13">F48/C48</f>
        <v>1</v>
      </c>
      <c r="H48" s="50">
        <v>176</v>
      </c>
      <c r="I48" s="51">
        <f t="shared" ref="I48:I53" si="14">H48/C48</f>
        <v>1</v>
      </c>
      <c r="J48" s="52">
        <v>176</v>
      </c>
      <c r="K48" s="53">
        <v>1</v>
      </c>
      <c r="L48" s="47">
        <v>1</v>
      </c>
      <c r="Q48" s="67"/>
    </row>
    <row r="49" spans="1:17" s="55" customFormat="1" x14ac:dyDescent="0.25">
      <c r="A49" s="60">
        <v>2</v>
      </c>
      <c r="B49" s="61" t="s">
        <v>64</v>
      </c>
      <c r="C49" s="60">
        <v>116</v>
      </c>
      <c r="D49" s="46">
        <v>116</v>
      </c>
      <c r="E49" s="47">
        <f t="shared" si="12"/>
        <v>1</v>
      </c>
      <c r="F49" s="48">
        <v>116</v>
      </c>
      <c r="G49" s="49">
        <f t="shared" si="13"/>
        <v>1</v>
      </c>
      <c r="H49" s="50">
        <v>116</v>
      </c>
      <c r="I49" s="51">
        <f t="shared" si="14"/>
        <v>1</v>
      </c>
      <c r="J49" s="52">
        <v>116</v>
      </c>
      <c r="K49" s="53">
        <f>J49/H49</f>
        <v>1</v>
      </c>
      <c r="L49" s="47">
        <v>1</v>
      </c>
      <c r="Q49" s="67"/>
    </row>
    <row r="50" spans="1:17" s="55" customFormat="1" x14ac:dyDescent="0.25">
      <c r="A50" s="60">
        <v>3</v>
      </c>
      <c r="B50" s="61" t="s">
        <v>65</v>
      </c>
      <c r="C50" s="60">
        <v>82</v>
      </c>
      <c r="D50" s="46">
        <v>82</v>
      </c>
      <c r="E50" s="47">
        <f t="shared" si="12"/>
        <v>1</v>
      </c>
      <c r="F50" s="48">
        <v>82</v>
      </c>
      <c r="G50" s="49">
        <f t="shared" si="13"/>
        <v>1</v>
      </c>
      <c r="H50" s="50">
        <v>82</v>
      </c>
      <c r="I50" s="51">
        <f t="shared" si="14"/>
        <v>1</v>
      </c>
      <c r="J50" s="52">
        <v>82</v>
      </c>
      <c r="K50" s="53">
        <f t="shared" ref="K50:K51" si="15">J50/H50</f>
        <v>1</v>
      </c>
      <c r="L50" s="47">
        <v>1</v>
      </c>
      <c r="Q50" s="67"/>
    </row>
    <row r="51" spans="1:17" s="55" customFormat="1" x14ac:dyDescent="0.25">
      <c r="A51" s="60">
        <v>4</v>
      </c>
      <c r="B51" s="61" t="s">
        <v>66</v>
      </c>
      <c r="C51" s="60">
        <v>92</v>
      </c>
      <c r="D51" s="46">
        <v>92</v>
      </c>
      <c r="E51" s="47">
        <f t="shared" si="12"/>
        <v>1</v>
      </c>
      <c r="F51" s="48">
        <v>92</v>
      </c>
      <c r="G51" s="49">
        <f t="shared" si="13"/>
        <v>1</v>
      </c>
      <c r="H51" s="50">
        <v>92</v>
      </c>
      <c r="I51" s="51">
        <f t="shared" si="14"/>
        <v>1</v>
      </c>
      <c r="J51" s="52">
        <v>92</v>
      </c>
      <c r="K51" s="53">
        <f t="shared" si="15"/>
        <v>1</v>
      </c>
      <c r="L51" s="47">
        <v>1</v>
      </c>
      <c r="Q51" s="67"/>
    </row>
    <row r="52" spans="1:17" s="55" customFormat="1" x14ac:dyDescent="0.25">
      <c r="A52" s="60">
        <v>5</v>
      </c>
      <c r="B52" s="61" t="s">
        <v>67</v>
      </c>
      <c r="C52" s="60">
        <v>45</v>
      </c>
      <c r="D52" s="46">
        <v>45</v>
      </c>
      <c r="E52" s="47">
        <f t="shared" si="12"/>
        <v>1</v>
      </c>
      <c r="F52" s="48">
        <v>45</v>
      </c>
      <c r="G52" s="49">
        <f t="shared" si="13"/>
        <v>1</v>
      </c>
      <c r="H52" s="50">
        <v>45</v>
      </c>
      <c r="I52" s="51">
        <f t="shared" si="14"/>
        <v>1</v>
      </c>
      <c r="J52" s="52">
        <v>45</v>
      </c>
      <c r="K52" s="53">
        <f>J52/H52</f>
        <v>1</v>
      </c>
      <c r="L52" s="47">
        <v>1</v>
      </c>
    </row>
    <row r="53" spans="1:17" s="59" customFormat="1" x14ac:dyDescent="0.25">
      <c r="A53" s="175" t="s">
        <v>46</v>
      </c>
      <c r="B53" s="175"/>
      <c r="C53" s="56">
        <f>SUM(C48:C52)</f>
        <v>511</v>
      </c>
      <c r="D53" s="56">
        <f>SUM(D48:D52)</f>
        <v>511</v>
      </c>
      <c r="E53" s="57">
        <f t="shared" si="12"/>
        <v>1</v>
      </c>
      <c r="F53" s="56">
        <f>SUM(F48:F52)</f>
        <v>511</v>
      </c>
      <c r="G53" s="57">
        <f t="shared" si="13"/>
        <v>1</v>
      </c>
      <c r="H53" s="56">
        <f>SUM(H48:H52)</f>
        <v>511</v>
      </c>
      <c r="I53" s="57">
        <f t="shared" si="14"/>
        <v>1</v>
      </c>
      <c r="J53" s="56">
        <f>SUM(J48:J52)</f>
        <v>511</v>
      </c>
      <c r="K53" s="57">
        <v>1</v>
      </c>
      <c r="L53" s="57">
        <v>1</v>
      </c>
    </row>
    <row r="54" spans="1:17" s="55" customFormat="1" x14ac:dyDescent="0.25">
      <c r="A54" s="86" t="s">
        <v>68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</row>
    <row r="55" spans="1:17" s="55" customFormat="1" x14ac:dyDescent="0.25">
      <c r="A55" s="60">
        <v>1</v>
      </c>
      <c r="B55" s="61" t="s">
        <v>69</v>
      </c>
      <c r="C55" s="60">
        <v>251</v>
      </c>
      <c r="D55" s="46">
        <v>251</v>
      </c>
      <c r="E55" s="64">
        <f>D55/C55</f>
        <v>1</v>
      </c>
      <c r="F55" s="48">
        <v>251</v>
      </c>
      <c r="G55" s="65">
        <f t="shared" ref="G55:G73" si="16">F55/C55</f>
        <v>1</v>
      </c>
      <c r="H55" s="50">
        <v>251</v>
      </c>
      <c r="I55" s="66">
        <f t="shared" ref="I55:I73" si="17">H55/C55</f>
        <v>1</v>
      </c>
      <c r="J55" s="52">
        <v>251</v>
      </c>
      <c r="K55" s="53">
        <f>J55/C55</f>
        <v>1</v>
      </c>
      <c r="L55" s="47">
        <v>1</v>
      </c>
    </row>
    <row r="56" spans="1:17" s="55" customFormat="1" x14ac:dyDescent="0.25">
      <c r="A56" s="60">
        <v>2</v>
      </c>
      <c r="B56" s="61" t="s">
        <v>70</v>
      </c>
      <c r="C56" s="60">
        <v>74</v>
      </c>
      <c r="D56" s="46">
        <v>74</v>
      </c>
      <c r="E56" s="64">
        <f t="shared" ref="E56:E72" si="18">D56/C56</f>
        <v>1</v>
      </c>
      <c r="F56" s="48">
        <v>74</v>
      </c>
      <c r="G56" s="49">
        <f t="shared" si="16"/>
        <v>1</v>
      </c>
      <c r="H56" s="50">
        <v>74</v>
      </c>
      <c r="I56" s="51">
        <f t="shared" si="17"/>
        <v>1</v>
      </c>
      <c r="J56" s="52">
        <v>74</v>
      </c>
      <c r="K56" s="53">
        <f t="shared" ref="K56:K72" si="19">J56/C56</f>
        <v>1</v>
      </c>
      <c r="L56" s="47">
        <v>1</v>
      </c>
    </row>
    <row r="57" spans="1:17" s="55" customFormat="1" x14ac:dyDescent="0.25">
      <c r="A57" s="60">
        <v>3</v>
      </c>
      <c r="B57" s="85" t="s">
        <v>71</v>
      </c>
      <c r="C57" s="60">
        <v>58</v>
      </c>
      <c r="D57" s="46">
        <v>58</v>
      </c>
      <c r="E57" s="64">
        <f t="shared" si="18"/>
        <v>1</v>
      </c>
      <c r="F57" s="48">
        <v>58</v>
      </c>
      <c r="G57" s="49">
        <f t="shared" si="16"/>
        <v>1</v>
      </c>
      <c r="H57" s="50">
        <v>58</v>
      </c>
      <c r="I57" s="51">
        <f t="shared" si="17"/>
        <v>1</v>
      </c>
      <c r="J57" s="52">
        <v>58</v>
      </c>
      <c r="K57" s="53">
        <f t="shared" si="19"/>
        <v>1</v>
      </c>
      <c r="L57" s="47"/>
    </row>
    <row r="58" spans="1:17" s="55" customFormat="1" x14ac:dyDescent="0.25">
      <c r="A58" s="60">
        <v>4</v>
      </c>
      <c r="B58" s="61" t="s">
        <v>72</v>
      </c>
      <c r="C58" s="60">
        <v>49</v>
      </c>
      <c r="D58" s="46">
        <v>49</v>
      </c>
      <c r="E58" s="64">
        <f t="shared" si="18"/>
        <v>1</v>
      </c>
      <c r="F58" s="48">
        <v>49</v>
      </c>
      <c r="G58" s="65">
        <f t="shared" si="16"/>
        <v>1</v>
      </c>
      <c r="H58" s="50">
        <v>49</v>
      </c>
      <c r="I58" s="51">
        <f t="shared" si="17"/>
        <v>1</v>
      </c>
      <c r="J58" s="52">
        <v>49</v>
      </c>
      <c r="K58" s="53">
        <f t="shared" si="19"/>
        <v>1</v>
      </c>
      <c r="L58" s="47">
        <v>1</v>
      </c>
    </row>
    <row r="59" spans="1:17" s="55" customFormat="1" x14ac:dyDescent="0.25">
      <c r="A59" s="60">
        <v>5</v>
      </c>
      <c r="B59" s="61" t="s">
        <v>73</v>
      </c>
      <c r="C59" s="60">
        <v>53</v>
      </c>
      <c r="D59" s="46">
        <v>53</v>
      </c>
      <c r="E59" s="64">
        <f t="shared" si="18"/>
        <v>1</v>
      </c>
      <c r="F59" s="48">
        <v>53</v>
      </c>
      <c r="G59" s="49">
        <f t="shared" si="16"/>
        <v>1</v>
      </c>
      <c r="H59" s="50">
        <v>53</v>
      </c>
      <c r="I59" s="51">
        <f t="shared" si="17"/>
        <v>1</v>
      </c>
      <c r="J59" s="52">
        <v>53</v>
      </c>
      <c r="K59" s="53">
        <f t="shared" si="19"/>
        <v>1</v>
      </c>
      <c r="L59" s="47">
        <v>1</v>
      </c>
    </row>
    <row r="60" spans="1:17" s="55" customFormat="1" x14ac:dyDescent="0.25">
      <c r="A60" s="60">
        <v>6</v>
      </c>
      <c r="B60" s="61" t="s">
        <v>74</v>
      </c>
      <c r="C60" s="60">
        <v>22</v>
      </c>
      <c r="D60" s="46">
        <v>22</v>
      </c>
      <c r="E60" s="64">
        <f t="shared" si="18"/>
        <v>1</v>
      </c>
      <c r="F60" s="48">
        <v>22</v>
      </c>
      <c r="G60" s="49">
        <f t="shared" si="16"/>
        <v>1</v>
      </c>
      <c r="H60" s="50">
        <v>22</v>
      </c>
      <c r="I60" s="51">
        <f t="shared" si="17"/>
        <v>1</v>
      </c>
      <c r="J60" s="52">
        <v>22</v>
      </c>
      <c r="K60" s="53">
        <f t="shared" si="19"/>
        <v>1</v>
      </c>
      <c r="L60" s="47">
        <v>1</v>
      </c>
    </row>
    <row r="61" spans="1:17" s="55" customFormat="1" x14ac:dyDescent="0.25">
      <c r="A61" s="60">
        <v>7</v>
      </c>
      <c r="B61" s="61" t="s">
        <v>75</v>
      </c>
      <c r="C61" s="60">
        <v>57</v>
      </c>
      <c r="D61" s="46">
        <v>57</v>
      </c>
      <c r="E61" s="64">
        <f t="shared" si="18"/>
        <v>1</v>
      </c>
      <c r="F61" s="48">
        <v>57</v>
      </c>
      <c r="G61" s="49">
        <f t="shared" si="16"/>
        <v>1</v>
      </c>
      <c r="H61" s="50">
        <v>57</v>
      </c>
      <c r="I61" s="51">
        <f t="shared" si="17"/>
        <v>1</v>
      </c>
      <c r="J61" s="52">
        <v>57</v>
      </c>
      <c r="K61" s="53">
        <f t="shared" si="19"/>
        <v>1</v>
      </c>
      <c r="L61" s="47">
        <v>1</v>
      </c>
    </row>
    <row r="62" spans="1:17" s="55" customFormat="1" x14ac:dyDescent="0.25">
      <c r="A62" s="60">
        <v>8</v>
      </c>
      <c r="B62" s="61" t="s">
        <v>76</v>
      </c>
      <c r="C62" s="60">
        <v>23</v>
      </c>
      <c r="D62" s="46">
        <v>23</v>
      </c>
      <c r="E62" s="64">
        <f t="shared" si="18"/>
        <v>1</v>
      </c>
      <c r="F62" s="48">
        <v>23</v>
      </c>
      <c r="G62" s="49">
        <f t="shared" si="16"/>
        <v>1</v>
      </c>
      <c r="H62" s="50">
        <v>23</v>
      </c>
      <c r="I62" s="51">
        <f t="shared" si="17"/>
        <v>1</v>
      </c>
      <c r="J62" s="52">
        <v>23</v>
      </c>
      <c r="K62" s="53">
        <f t="shared" si="19"/>
        <v>1</v>
      </c>
      <c r="L62" s="47">
        <v>1</v>
      </c>
    </row>
    <row r="63" spans="1:17" s="55" customFormat="1" x14ac:dyDescent="0.25">
      <c r="A63" s="60">
        <v>9</v>
      </c>
      <c r="B63" s="61" t="s">
        <v>77</v>
      </c>
      <c r="C63" s="60">
        <v>28</v>
      </c>
      <c r="D63" s="46">
        <v>28</v>
      </c>
      <c r="E63" s="64">
        <f t="shared" si="18"/>
        <v>1</v>
      </c>
      <c r="F63" s="48">
        <v>28</v>
      </c>
      <c r="G63" s="49">
        <f t="shared" si="16"/>
        <v>1</v>
      </c>
      <c r="H63" s="50">
        <v>28</v>
      </c>
      <c r="I63" s="51">
        <f t="shared" si="17"/>
        <v>1</v>
      </c>
      <c r="J63" s="52">
        <v>28</v>
      </c>
      <c r="K63" s="53">
        <f t="shared" si="19"/>
        <v>1</v>
      </c>
      <c r="L63" s="47">
        <v>1</v>
      </c>
    </row>
    <row r="64" spans="1:17" s="55" customFormat="1" x14ac:dyDescent="0.25">
      <c r="A64" s="60">
        <v>10</v>
      </c>
      <c r="B64" s="61" t="s">
        <v>78</v>
      </c>
      <c r="C64" s="60">
        <v>10</v>
      </c>
      <c r="D64" s="46">
        <v>10</v>
      </c>
      <c r="E64" s="64">
        <f t="shared" si="18"/>
        <v>1</v>
      </c>
      <c r="F64" s="48">
        <v>10</v>
      </c>
      <c r="G64" s="49">
        <f t="shared" si="16"/>
        <v>1</v>
      </c>
      <c r="H64" s="50">
        <v>10</v>
      </c>
      <c r="I64" s="51">
        <f t="shared" si="17"/>
        <v>1</v>
      </c>
      <c r="J64" s="52">
        <v>10</v>
      </c>
      <c r="K64" s="53">
        <f t="shared" si="19"/>
        <v>1</v>
      </c>
      <c r="L64" s="47">
        <v>1</v>
      </c>
    </row>
    <row r="65" spans="1:12" s="55" customFormat="1" x14ac:dyDescent="0.25">
      <c r="A65" s="60">
        <v>11</v>
      </c>
      <c r="B65" s="61" t="s">
        <v>79</v>
      </c>
      <c r="C65" s="60">
        <v>10</v>
      </c>
      <c r="D65" s="46">
        <v>10</v>
      </c>
      <c r="E65" s="64">
        <f t="shared" si="18"/>
        <v>1</v>
      </c>
      <c r="F65" s="48">
        <v>10</v>
      </c>
      <c r="G65" s="49">
        <f t="shared" si="16"/>
        <v>1</v>
      </c>
      <c r="H65" s="50">
        <v>10</v>
      </c>
      <c r="I65" s="51">
        <f t="shared" si="17"/>
        <v>1</v>
      </c>
      <c r="J65" s="52">
        <v>10</v>
      </c>
      <c r="K65" s="53">
        <f t="shared" si="19"/>
        <v>1</v>
      </c>
      <c r="L65" s="47">
        <v>1</v>
      </c>
    </row>
    <row r="66" spans="1:12" s="55" customFormat="1" x14ac:dyDescent="0.25">
      <c r="A66" s="60">
        <v>12</v>
      </c>
      <c r="B66" s="61" t="s">
        <v>80</v>
      </c>
      <c r="C66" s="60">
        <v>10</v>
      </c>
      <c r="D66" s="46">
        <v>10</v>
      </c>
      <c r="E66" s="64">
        <f t="shared" si="18"/>
        <v>1</v>
      </c>
      <c r="F66" s="48">
        <v>10</v>
      </c>
      <c r="G66" s="49">
        <f t="shared" si="16"/>
        <v>1</v>
      </c>
      <c r="H66" s="50">
        <v>10</v>
      </c>
      <c r="I66" s="51">
        <f t="shared" si="17"/>
        <v>1</v>
      </c>
      <c r="J66" s="52">
        <v>10</v>
      </c>
      <c r="K66" s="53">
        <f t="shared" si="19"/>
        <v>1</v>
      </c>
      <c r="L66" s="47">
        <v>1</v>
      </c>
    </row>
    <row r="67" spans="1:12" s="55" customFormat="1" x14ac:dyDescent="0.25">
      <c r="A67" s="60">
        <v>13</v>
      </c>
      <c r="B67" s="61" t="s">
        <v>81</v>
      </c>
      <c r="C67" s="60">
        <v>7</v>
      </c>
      <c r="D67" s="46">
        <v>7</v>
      </c>
      <c r="E67" s="64">
        <f t="shared" si="18"/>
        <v>1</v>
      </c>
      <c r="F67" s="48">
        <v>7</v>
      </c>
      <c r="G67" s="49">
        <f t="shared" si="16"/>
        <v>1</v>
      </c>
      <c r="H67" s="50">
        <v>7</v>
      </c>
      <c r="I67" s="51">
        <f t="shared" si="17"/>
        <v>1</v>
      </c>
      <c r="J67" s="52">
        <v>7</v>
      </c>
      <c r="K67" s="53">
        <f t="shared" si="19"/>
        <v>1</v>
      </c>
      <c r="L67" s="47">
        <v>1</v>
      </c>
    </row>
    <row r="68" spans="1:12" s="55" customFormat="1" x14ac:dyDescent="0.25">
      <c r="A68" s="60">
        <v>14</v>
      </c>
      <c r="B68" s="61" t="s">
        <v>82</v>
      </c>
      <c r="C68" s="60">
        <v>8</v>
      </c>
      <c r="D68" s="46">
        <v>8</v>
      </c>
      <c r="E68" s="64">
        <f t="shared" si="18"/>
        <v>1</v>
      </c>
      <c r="F68" s="48">
        <v>8</v>
      </c>
      <c r="G68" s="49">
        <f t="shared" si="16"/>
        <v>1</v>
      </c>
      <c r="H68" s="50">
        <v>8</v>
      </c>
      <c r="I68" s="51">
        <f t="shared" si="17"/>
        <v>1</v>
      </c>
      <c r="J68" s="52">
        <v>8</v>
      </c>
      <c r="K68" s="53">
        <f t="shared" si="19"/>
        <v>1</v>
      </c>
      <c r="L68" s="47">
        <v>1</v>
      </c>
    </row>
    <row r="69" spans="1:12" s="55" customFormat="1" x14ac:dyDescent="0.25">
      <c r="A69" s="60">
        <v>15</v>
      </c>
      <c r="B69" s="61" t="s">
        <v>83</v>
      </c>
      <c r="C69" s="60">
        <v>19</v>
      </c>
      <c r="D69" s="46">
        <v>19</v>
      </c>
      <c r="E69" s="64">
        <f t="shared" si="18"/>
        <v>1</v>
      </c>
      <c r="F69" s="48">
        <v>19</v>
      </c>
      <c r="G69" s="49">
        <f t="shared" si="16"/>
        <v>1</v>
      </c>
      <c r="H69" s="50">
        <v>19</v>
      </c>
      <c r="I69" s="51">
        <f t="shared" si="17"/>
        <v>1</v>
      </c>
      <c r="J69" s="52">
        <v>19</v>
      </c>
      <c r="K69" s="53">
        <f t="shared" si="19"/>
        <v>1</v>
      </c>
      <c r="L69" s="47">
        <v>1</v>
      </c>
    </row>
    <row r="70" spans="1:12" s="55" customFormat="1" x14ac:dyDescent="0.25">
      <c r="A70" s="60">
        <v>16</v>
      </c>
      <c r="B70" s="61" t="s">
        <v>84</v>
      </c>
      <c r="C70" s="60">
        <v>15</v>
      </c>
      <c r="D70" s="46">
        <v>15</v>
      </c>
      <c r="E70" s="64">
        <f t="shared" si="18"/>
        <v>1</v>
      </c>
      <c r="F70" s="48">
        <v>15</v>
      </c>
      <c r="G70" s="49">
        <f t="shared" si="16"/>
        <v>1</v>
      </c>
      <c r="H70" s="50">
        <v>15</v>
      </c>
      <c r="I70" s="51">
        <f t="shared" si="17"/>
        <v>1</v>
      </c>
      <c r="J70" s="52">
        <v>15</v>
      </c>
      <c r="K70" s="53">
        <f t="shared" si="19"/>
        <v>1</v>
      </c>
      <c r="L70" s="47">
        <v>1</v>
      </c>
    </row>
    <row r="71" spans="1:12" s="55" customFormat="1" x14ac:dyDescent="0.25">
      <c r="A71" s="60">
        <v>17</v>
      </c>
      <c r="B71" s="61" t="s">
        <v>85</v>
      </c>
      <c r="C71" s="60">
        <v>8</v>
      </c>
      <c r="D71" s="46">
        <v>8</v>
      </c>
      <c r="E71" s="64">
        <f t="shared" si="18"/>
        <v>1</v>
      </c>
      <c r="F71" s="48">
        <v>8</v>
      </c>
      <c r="G71" s="49">
        <f t="shared" si="16"/>
        <v>1</v>
      </c>
      <c r="H71" s="50">
        <v>8</v>
      </c>
      <c r="I71" s="51">
        <f t="shared" si="17"/>
        <v>1</v>
      </c>
      <c r="J71" s="52">
        <v>8</v>
      </c>
      <c r="K71" s="53">
        <f t="shared" si="19"/>
        <v>1</v>
      </c>
      <c r="L71" s="47">
        <v>1</v>
      </c>
    </row>
    <row r="72" spans="1:12" s="55" customFormat="1" x14ac:dyDescent="0.25">
      <c r="A72" s="60">
        <v>18</v>
      </c>
      <c r="B72" s="61" t="s">
        <v>86</v>
      </c>
      <c r="C72" s="60">
        <v>3</v>
      </c>
      <c r="D72" s="46">
        <v>3</v>
      </c>
      <c r="E72" s="64">
        <f t="shared" si="18"/>
        <v>1</v>
      </c>
      <c r="F72" s="48">
        <v>3</v>
      </c>
      <c r="G72" s="49">
        <f t="shared" si="16"/>
        <v>1</v>
      </c>
      <c r="H72" s="50">
        <v>3</v>
      </c>
      <c r="I72" s="51">
        <f t="shared" si="17"/>
        <v>1</v>
      </c>
      <c r="J72" s="52">
        <v>3</v>
      </c>
      <c r="K72" s="53">
        <f t="shared" si="19"/>
        <v>1</v>
      </c>
      <c r="L72" s="47">
        <v>1</v>
      </c>
    </row>
    <row r="73" spans="1:12" s="59" customFormat="1" x14ac:dyDescent="0.25">
      <c r="A73" s="175" t="s">
        <v>46</v>
      </c>
      <c r="B73" s="175"/>
      <c r="C73" s="56">
        <f>SUM(C55:C72)</f>
        <v>705</v>
      </c>
      <c r="D73" s="56">
        <f>SUM(D55:D72)</f>
        <v>705</v>
      </c>
      <c r="E73" s="57">
        <f>D73/C73</f>
        <v>1</v>
      </c>
      <c r="F73" s="56">
        <f>SUM(F55:F72)</f>
        <v>705</v>
      </c>
      <c r="G73" s="57">
        <f t="shared" si="16"/>
        <v>1</v>
      </c>
      <c r="H73" s="56">
        <f>SUM(H55:H72)</f>
        <v>705</v>
      </c>
      <c r="I73" s="57">
        <f t="shared" si="17"/>
        <v>1</v>
      </c>
      <c r="J73" s="56">
        <f>SUM(J55:J72)</f>
        <v>705</v>
      </c>
      <c r="K73" s="57">
        <v>1</v>
      </c>
      <c r="L73" s="57">
        <v>1</v>
      </c>
    </row>
    <row r="74" spans="1:12" s="55" customFormat="1" x14ac:dyDescent="0.25">
      <c r="A74" s="86" t="s">
        <v>18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</row>
    <row r="75" spans="1:12" s="55" customFormat="1" x14ac:dyDescent="0.25">
      <c r="A75" s="60">
        <v>1</v>
      </c>
      <c r="B75" s="61" t="s">
        <v>87</v>
      </c>
      <c r="C75" s="60">
        <v>65</v>
      </c>
      <c r="D75" s="46">
        <v>65</v>
      </c>
      <c r="E75" s="47">
        <f>D75/C75</f>
        <v>1</v>
      </c>
      <c r="F75" s="48">
        <v>65</v>
      </c>
      <c r="G75" s="49">
        <f t="shared" ref="G75:G87" si="20">F75/C75</f>
        <v>1</v>
      </c>
      <c r="H75" s="50">
        <v>65</v>
      </c>
      <c r="I75" s="51">
        <f t="shared" ref="I75:I87" si="21">H75/C75</f>
        <v>1</v>
      </c>
      <c r="J75" s="52">
        <v>63</v>
      </c>
      <c r="K75" s="53">
        <f t="shared" ref="K75:K87" si="22">J75/C75</f>
        <v>0.96923076923076923</v>
      </c>
      <c r="L75" s="47">
        <v>1</v>
      </c>
    </row>
    <row r="76" spans="1:12" s="55" customFormat="1" x14ac:dyDescent="0.25">
      <c r="A76" s="60">
        <v>2</v>
      </c>
      <c r="B76" s="61" t="s">
        <v>88</v>
      </c>
      <c r="C76" s="60">
        <v>98</v>
      </c>
      <c r="D76" s="46">
        <v>98</v>
      </c>
      <c r="E76" s="47">
        <f t="shared" ref="E76:E86" si="23">D76/C76</f>
        <v>1</v>
      </c>
      <c r="F76" s="48">
        <v>98</v>
      </c>
      <c r="G76" s="49">
        <f t="shared" si="20"/>
        <v>1</v>
      </c>
      <c r="H76" s="50">
        <v>98</v>
      </c>
      <c r="I76" s="51">
        <f t="shared" si="21"/>
        <v>1</v>
      </c>
      <c r="J76" s="52">
        <v>96</v>
      </c>
      <c r="K76" s="53">
        <f t="shared" si="22"/>
        <v>0.97959183673469385</v>
      </c>
      <c r="L76" s="47">
        <v>1</v>
      </c>
    </row>
    <row r="77" spans="1:12" s="55" customFormat="1" x14ac:dyDescent="0.25">
      <c r="A77" s="60">
        <v>3</v>
      </c>
      <c r="B77" s="61" t="s">
        <v>89</v>
      </c>
      <c r="C77" s="60">
        <v>13</v>
      </c>
      <c r="D77" s="46">
        <v>13</v>
      </c>
      <c r="E77" s="47">
        <f t="shared" si="23"/>
        <v>1</v>
      </c>
      <c r="F77" s="48">
        <v>13</v>
      </c>
      <c r="G77" s="49">
        <f t="shared" si="20"/>
        <v>1</v>
      </c>
      <c r="H77" s="50">
        <v>13</v>
      </c>
      <c r="I77" s="51">
        <f t="shared" si="21"/>
        <v>1</v>
      </c>
      <c r="J77" s="52">
        <v>13</v>
      </c>
      <c r="K77" s="53">
        <f t="shared" si="22"/>
        <v>1</v>
      </c>
      <c r="L77" s="47">
        <v>1</v>
      </c>
    </row>
    <row r="78" spans="1:12" s="55" customFormat="1" x14ac:dyDescent="0.25">
      <c r="A78" s="60">
        <v>4</v>
      </c>
      <c r="B78" s="61" t="s">
        <v>90</v>
      </c>
      <c r="C78" s="60">
        <v>24</v>
      </c>
      <c r="D78" s="46">
        <v>24</v>
      </c>
      <c r="E78" s="47">
        <f t="shared" si="23"/>
        <v>1</v>
      </c>
      <c r="F78" s="48">
        <v>24</v>
      </c>
      <c r="G78" s="49">
        <f t="shared" si="20"/>
        <v>1</v>
      </c>
      <c r="H78" s="50">
        <v>24</v>
      </c>
      <c r="I78" s="51">
        <f t="shared" si="21"/>
        <v>1</v>
      </c>
      <c r="J78" s="52">
        <v>24</v>
      </c>
      <c r="K78" s="53">
        <f t="shared" si="22"/>
        <v>1</v>
      </c>
      <c r="L78" s="47">
        <v>1</v>
      </c>
    </row>
    <row r="79" spans="1:12" s="55" customFormat="1" x14ac:dyDescent="0.25">
      <c r="A79" s="60">
        <v>5</v>
      </c>
      <c r="B79" s="61" t="s">
        <v>91</v>
      </c>
      <c r="C79" s="60">
        <v>157</v>
      </c>
      <c r="D79" s="46">
        <v>157</v>
      </c>
      <c r="E79" s="47">
        <f t="shared" si="23"/>
        <v>1</v>
      </c>
      <c r="F79" s="48">
        <v>157</v>
      </c>
      <c r="G79" s="49">
        <f t="shared" si="20"/>
        <v>1</v>
      </c>
      <c r="H79" s="50">
        <v>157</v>
      </c>
      <c r="I79" s="51">
        <f t="shared" si="21"/>
        <v>1</v>
      </c>
      <c r="J79" s="52">
        <v>157</v>
      </c>
      <c r="K79" s="53">
        <f t="shared" si="22"/>
        <v>1</v>
      </c>
      <c r="L79" s="47">
        <v>1</v>
      </c>
    </row>
    <row r="80" spans="1:12" s="55" customFormat="1" x14ac:dyDescent="0.25">
      <c r="A80" s="60">
        <v>6</v>
      </c>
      <c r="B80" s="61" t="s">
        <v>92</v>
      </c>
      <c r="C80" s="60">
        <v>48</v>
      </c>
      <c r="D80" s="46">
        <v>48</v>
      </c>
      <c r="E80" s="47">
        <f t="shared" si="23"/>
        <v>1</v>
      </c>
      <c r="F80" s="48">
        <v>48</v>
      </c>
      <c r="G80" s="49">
        <f t="shared" si="20"/>
        <v>1</v>
      </c>
      <c r="H80" s="50">
        <v>48</v>
      </c>
      <c r="I80" s="51">
        <f t="shared" si="21"/>
        <v>1</v>
      </c>
      <c r="J80" s="52">
        <v>48</v>
      </c>
      <c r="K80" s="53">
        <f t="shared" si="22"/>
        <v>1</v>
      </c>
      <c r="L80" s="47">
        <v>1</v>
      </c>
    </row>
    <row r="81" spans="1:12" s="55" customFormat="1" x14ac:dyDescent="0.25">
      <c r="A81" s="60">
        <v>7</v>
      </c>
      <c r="B81" s="61" t="s">
        <v>93</v>
      </c>
      <c r="C81" s="60">
        <v>43</v>
      </c>
      <c r="D81" s="46">
        <v>43</v>
      </c>
      <c r="E81" s="47">
        <f t="shared" si="23"/>
        <v>1</v>
      </c>
      <c r="F81" s="48">
        <v>43</v>
      </c>
      <c r="G81" s="49">
        <f t="shared" si="20"/>
        <v>1</v>
      </c>
      <c r="H81" s="50">
        <v>43</v>
      </c>
      <c r="I81" s="51">
        <f t="shared" si="21"/>
        <v>1</v>
      </c>
      <c r="J81" s="52">
        <v>43</v>
      </c>
      <c r="K81" s="53">
        <f t="shared" si="22"/>
        <v>1</v>
      </c>
      <c r="L81" s="47">
        <v>1</v>
      </c>
    </row>
    <row r="82" spans="1:12" s="55" customFormat="1" x14ac:dyDescent="0.25">
      <c r="A82" s="60">
        <v>8</v>
      </c>
      <c r="B82" s="61" t="s">
        <v>94</v>
      </c>
      <c r="C82" s="60">
        <v>25</v>
      </c>
      <c r="D82" s="46">
        <v>25</v>
      </c>
      <c r="E82" s="47">
        <f t="shared" si="23"/>
        <v>1</v>
      </c>
      <c r="F82" s="48">
        <v>25</v>
      </c>
      <c r="G82" s="49">
        <f t="shared" si="20"/>
        <v>1</v>
      </c>
      <c r="H82" s="50">
        <v>25</v>
      </c>
      <c r="I82" s="51">
        <f t="shared" si="21"/>
        <v>1</v>
      </c>
      <c r="J82" s="52">
        <v>25</v>
      </c>
      <c r="K82" s="53">
        <f t="shared" si="22"/>
        <v>1</v>
      </c>
      <c r="L82" s="47">
        <v>1</v>
      </c>
    </row>
    <row r="83" spans="1:12" s="55" customFormat="1" x14ac:dyDescent="0.25">
      <c r="A83" s="60">
        <v>9</v>
      </c>
      <c r="B83" s="61" t="s">
        <v>95</v>
      </c>
      <c r="C83" s="60">
        <v>62</v>
      </c>
      <c r="D83" s="46">
        <v>62</v>
      </c>
      <c r="E83" s="47">
        <f t="shared" si="23"/>
        <v>1</v>
      </c>
      <c r="F83" s="48">
        <v>62</v>
      </c>
      <c r="G83" s="49">
        <f t="shared" si="20"/>
        <v>1</v>
      </c>
      <c r="H83" s="50">
        <v>62</v>
      </c>
      <c r="I83" s="51">
        <f t="shared" si="21"/>
        <v>1</v>
      </c>
      <c r="J83" s="52">
        <v>62</v>
      </c>
      <c r="K83" s="53">
        <f t="shared" si="22"/>
        <v>1</v>
      </c>
      <c r="L83" s="47">
        <v>1</v>
      </c>
    </row>
    <row r="84" spans="1:12" s="55" customFormat="1" x14ac:dyDescent="0.25">
      <c r="A84" s="60">
        <v>10</v>
      </c>
      <c r="B84" s="61" t="s">
        <v>96</v>
      </c>
      <c r="C84" s="60">
        <v>114</v>
      </c>
      <c r="D84" s="46">
        <v>114</v>
      </c>
      <c r="E84" s="47">
        <f t="shared" si="23"/>
        <v>1</v>
      </c>
      <c r="F84" s="48">
        <v>114</v>
      </c>
      <c r="G84" s="49">
        <f t="shared" si="20"/>
        <v>1</v>
      </c>
      <c r="H84" s="50">
        <v>114</v>
      </c>
      <c r="I84" s="51">
        <f t="shared" si="21"/>
        <v>1</v>
      </c>
      <c r="J84" s="52">
        <v>84</v>
      </c>
      <c r="K84" s="53">
        <f t="shared" si="22"/>
        <v>0.73684210526315785</v>
      </c>
      <c r="L84" s="47">
        <v>1</v>
      </c>
    </row>
    <row r="85" spans="1:12" s="55" customFormat="1" x14ac:dyDescent="0.25">
      <c r="A85" s="60">
        <v>11</v>
      </c>
      <c r="B85" s="61" t="s">
        <v>97</v>
      </c>
      <c r="C85" s="60">
        <v>25</v>
      </c>
      <c r="D85" s="46">
        <v>25</v>
      </c>
      <c r="E85" s="47">
        <f t="shared" si="23"/>
        <v>1</v>
      </c>
      <c r="F85" s="48">
        <v>25</v>
      </c>
      <c r="G85" s="49">
        <f t="shared" si="20"/>
        <v>1</v>
      </c>
      <c r="H85" s="50">
        <v>25</v>
      </c>
      <c r="I85" s="51">
        <f t="shared" si="21"/>
        <v>1</v>
      </c>
      <c r="J85" s="52">
        <v>24</v>
      </c>
      <c r="K85" s="53">
        <f t="shared" si="22"/>
        <v>0.96</v>
      </c>
      <c r="L85" s="47">
        <v>1</v>
      </c>
    </row>
    <row r="86" spans="1:12" s="55" customFormat="1" x14ac:dyDescent="0.25">
      <c r="A86" s="60">
        <v>12</v>
      </c>
      <c r="B86" s="61" t="s">
        <v>98</v>
      </c>
      <c r="C86" s="60">
        <v>28</v>
      </c>
      <c r="D86" s="46">
        <v>28</v>
      </c>
      <c r="E86" s="47">
        <f t="shared" si="23"/>
        <v>1</v>
      </c>
      <c r="F86" s="48">
        <v>28</v>
      </c>
      <c r="G86" s="49">
        <f t="shared" si="20"/>
        <v>1</v>
      </c>
      <c r="H86" s="50">
        <v>28</v>
      </c>
      <c r="I86" s="51">
        <f t="shared" si="21"/>
        <v>1</v>
      </c>
      <c r="J86" s="52">
        <v>28</v>
      </c>
      <c r="K86" s="53">
        <f t="shared" si="22"/>
        <v>1</v>
      </c>
      <c r="L86" s="47">
        <v>1</v>
      </c>
    </row>
    <row r="87" spans="1:12" s="59" customFormat="1" x14ac:dyDescent="0.25">
      <c r="A87" s="175" t="s">
        <v>46</v>
      </c>
      <c r="B87" s="175"/>
      <c r="C87" s="56">
        <f>SUM(C75:C86)</f>
        <v>702</v>
      </c>
      <c r="D87" s="56">
        <f>SUM(D75:D86)</f>
        <v>702</v>
      </c>
      <c r="E87" s="57">
        <f>D87/C87</f>
        <v>1</v>
      </c>
      <c r="F87" s="56">
        <f>SUM(F75:F86)</f>
        <v>702</v>
      </c>
      <c r="G87" s="57">
        <f t="shared" si="20"/>
        <v>1</v>
      </c>
      <c r="H87" s="56">
        <f>SUM(H75:H86)</f>
        <v>702</v>
      </c>
      <c r="I87" s="57">
        <f t="shared" si="21"/>
        <v>1</v>
      </c>
      <c r="J87" s="56">
        <f>SUM(J75:J86)</f>
        <v>667</v>
      </c>
      <c r="K87" s="57">
        <f t="shared" si="22"/>
        <v>0.95014245014245013</v>
      </c>
      <c r="L87" s="57">
        <v>1</v>
      </c>
    </row>
    <row r="88" spans="1:12" s="55" customFormat="1" x14ac:dyDescent="0.25">
      <c r="A88" s="86" t="s">
        <v>19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</row>
    <row r="89" spans="1:12" s="55" customFormat="1" x14ac:dyDescent="0.25">
      <c r="A89" s="60">
        <v>1</v>
      </c>
      <c r="B89" s="61" t="s">
        <v>99</v>
      </c>
      <c r="C89" s="60">
        <v>78</v>
      </c>
      <c r="D89" s="46">
        <v>78</v>
      </c>
      <c r="E89" s="62">
        <f t="shared" ref="E89:E106" si="24">D89/C89</f>
        <v>1</v>
      </c>
      <c r="F89" s="63">
        <v>78</v>
      </c>
      <c r="G89" s="49">
        <f t="shared" ref="G89:G106" si="25">F89/C89</f>
        <v>1</v>
      </c>
      <c r="H89" s="50">
        <v>78</v>
      </c>
      <c r="I89" s="68">
        <f t="shared" ref="I89:I106" si="26">H89/C89</f>
        <v>1</v>
      </c>
      <c r="J89" s="52">
        <v>78</v>
      </c>
      <c r="K89" s="69">
        <f t="shared" ref="K89:K106" si="27">J89/C89</f>
        <v>1</v>
      </c>
      <c r="L89" s="62">
        <v>1</v>
      </c>
    </row>
    <row r="90" spans="1:12" s="55" customFormat="1" x14ac:dyDescent="0.25">
      <c r="A90" s="60">
        <v>2</v>
      </c>
      <c r="B90" s="61" t="s">
        <v>100</v>
      </c>
      <c r="C90" s="60">
        <v>59</v>
      </c>
      <c r="D90" s="46">
        <v>59</v>
      </c>
      <c r="E90" s="62">
        <f t="shared" si="24"/>
        <v>1</v>
      </c>
      <c r="F90" s="63">
        <v>59</v>
      </c>
      <c r="G90" s="49">
        <f t="shared" si="25"/>
        <v>1</v>
      </c>
      <c r="H90" s="50">
        <v>59</v>
      </c>
      <c r="I90" s="68">
        <f t="shared" si="26"/>
        <v>1</v>
      </c>
      <c r="J90" s="52">
        <v>44</v>
      </c>
      <c r="K90" s="69">
        <f t="shared" si="27"/>
        <v>0.74576271186440679</v>
      </c>
      <c r="L90" s="62">
        <v>1</v>
      </c>
    </row>
    <row r="91" spans="1:12" s="55" customFormat="1" x14ac:dyDescent="0.25">
      <c r="A91" s="60">
        <v>3</v>
      </c>
      <c r="B91" s="61" t="s">
        <v>101</v>
      </c>
      <c r="C91" s="60">
        <v>26</v>
      </c>
      <c r="D91" s="46">
        <v>26</v>
      </c>
      <c r="E91" s="62">
        <f t="shared" si="24"/>
        <v>1</v>
      </c>
      <c r="F91" s="63">
        <v>26</v>
      </c>
      <c r="G91" s="49">
        <f t="shared" si="25"/>
        <v>1</v>
      </c>
      <c r="H91" s="50">
        <v>26</v>
      </c>
      <c r="I91" s="68">
        <f t="shared" si="26"/>
        <v>1</v>
      </c>
      <c r="J91" s="52">
        <v>26</v>
      </c>
      <c r="K91" s="69">
        <f t="shared" si="27"/>
        <v>1</v>
      </c>
      <c r="L91" s="62">
        <v>1</v>
      </c>
    </row>
    <row r="92" spans="1:12" s="55" customFormat="1" x14ac:dyDescent="0.25">
      <c r="A92" s="60">
        <v>4</v>
      </c>
      <c r="B92" s="61" t="s">
        <v>102</v>
      </c>
      <c r="C92" s="60">
        <v>22</v>
      </c>
      <c r="D92" s="46">
        <v>22</v>
      </c>
      <c r="E92" s="62">
        <f t="shared" si="24"/>
        <v>1</v>
      </c>
      <c r="F92" s="63">
        <v>22</v>
      </c>
      <c r="G92" s="49">
        <f t="shared" si="25"/>
        <v>1</v>
      </c>
      <c r="H92" s="50">
        <v>22</v>
      </c>
      <c r="I92" s="68">
        <f t="shared" si="26"/>
        <v>1</v>
      </c>
      <c r="J92" s="52">
        <v>22</v>
      </c>
      <c r="K92" s="69">
        <f t="shared" si="27"/>
        <v>1</v>
      </c>
      <c r="L92" s="62">
        <v>1</v>
      </c>
    </row>
    <row r="93" spans="1:12" s="55" customFormat="1" x14ac:dyDescent="0.25">
      <c r="A93" s="60">
        <v>5</v>
      </c>
      <c r="B93" s="61" t="s">
        <v>103</v>
      </c>
      <c r="C93" s="60">
        <v>17</v>
      </c>
      <c r="D93" s="46">
        <v>17</v>
      </c>
      <c r="E93" s="62">
        <f t="shared" si="24"/>
        <v>1</v>
      </c>
      <c r="F93" s="63">
        <v>17</v>
      </c>
      <c r="G93" s="49">
        <f t="shared" si="25"/>
        <v>1</v>
      </c>
      <c r="H93" s="50">
        <v>17</v>
      </c>
      <c r="I93" s="68">
        <f t="shared" si="26"/>
        <v>1</v>
      </c>
      <c r="J93" s="52">
        <v>17</v>
      </c>
      <c r="K93" s="69">
        <f t="shared" si="27"/>
        <v>1</v>
      </c>
      <c r="L93" s="62">
        <v>1</v>
      </c>
    </row>
    <row r="94" spans="1:12" s="55" customFormat="1" x14ac:dyDescent="0.25">
      <c r="A94" s="60">
        <v>6</v>
      </c>
      <c r="B94" s="61" t="s">
        <v>104</v>
      </c>
      <c r="C94" s="60">
        <v>8</v>
      </c>
      <c r="D94" s="46">
        <v>8</v>
      </c>
      <c r="E94" s="62">
        <f t="shared" si="24"/>
        <v>1</v>
      </c>
      <c r="F94" s="63">
        <v>8</v>
      </c>
      <c r="G94" s="49">
        <f t="shared" si="25"/>
        <v>1</v>
      </c>
      <c r="H94" s="50">
        <v>8</v>
      </c>
      <c r="I94" s="68">
        <f t="shared" si="26"/>
        <v>1</v>
      </c>
      <c r="J94" s="52">
        <v>8</v>
      </c>
      <c r="K94" s="69">
        <f t="shared" si="27"/>
        <v>1</v>
      </c>
      <c r="L94" s="62">
        <v>1</v>
      </c>
    </row>
    <row r="95" spans="1:12" s="55" customFormat="1" x14ac:dyDescent="0.25">
      <c r="A95" s="60">
        <v>7</v>
      </c>
      <c r="B95" s="61" t="s">
        <v>105</v>
      </c>
      <c r="C95" s="60">
        <v>15</v>
      </c>
      <c r="D95" s="46">
        <v>15</v>
      </c>
      <c r="E95" s="62">
        <f t="shared" si="24"/>
        <v>1</v>
      </c>
      <c r="F95" s="63">
        <v>15</v>
      </c>
      <c r="G95" s="49">
        <f t="shared" si="25"/>
        <v>1</v>
      </c>
      <c r="H95" s="50">
        <v>15</v>
      </c>
      <c r="I95" s="68">
        <f t="shared" si="26"/>
        <v>1</v>
      </c>
      <c r="J95" s="52">
        <v>15</v>
      </c>
      <c r="K95" s="69">
        <f t="shared" si="27"/>
        <v>1</v>
      </c>
      <c r="L95" s="62">
        <v>1</v>
      </c>
    </row>
    <row r="96" spans="1:12" s="55" customFormat="1" x14ac:dyDescent="0.25">
      <c r="A96" s="60">
        <v>8</v>
      </c>
      <c r="B96" s="61" t="s">
        <v>106</v>
      </c>
      <c r="C96" s="60">
        <v>36</v>
      </c>
      <c r="D96" s="46">
        <v>36</v>
      </c>
      <c r="E96" s="62">
        <f t="shared" si="24"/>
        <v>1</v>
      </c>
      <c r="F96" s="63">
        <v>36</v>
      </c>
      <c r="G96" s="49">
        <f t="shared" si="25"/>
        <v>1</v>
      </c>
      <c r="H96" s="50">
        <v>36</v>
      </c>
      <c r="I96" s="68">
        <f t="shared" si="26"/>
        <v>1</v>
      </c>
      <c r="J96" s="52">
        <v>36</v>
      </c>
      <c r="K96" s="69">
        <f t="shared" si="27"/>
        <v>1</v>
      </c>
      <c r="L96" s="62">
        <v>1</v>
      </c>
    </row>
    <row r="97" spans="1:12" s="55" customFormat="1" x14ac:dyDescent="0.25">
      <c r="A97" s="60">
        <v>9</v>
      </c>
      <c r="B97" s="61" t="s">
        <v>107</v>
      </c>
      <c r="C97" s="60">
        <v>10</v>
      </c>
      <c r="D97" s="46">
        <v>10</v>
      </c>
      <c r="E97" s="62">
        <f t="shared" si="24"/>
        <v>1</v>
      </c>
      <c r="F97" s="63">
        <v>10</v>
      </c>
      <c r="G97" s="49">
        <f t="shared" si="25"/>
        <v>1</v>
      </c>
      <c r="H97" s="50">
        <v>10</v>
      </c>
      <c r="I97" s="68">
        <f t="shared" si="26"/>
        <v>1</v>
      </c>
      <c r="J97" s="52">
        <v>10</v>
      </c>
      <c r="K97" s="69">
        <f t="shared" si="27"/>
        <v>1</v>
      </c>
      <c r="L97" s="62">
        <v>1</v>
      </c>
    </row>
    <row r="98" spans="1:12" s="55" customFormat="1" x14ac:dyDescent="0.25">
      <c r="A98" s="60">
        <v>10</v>
      </c>
      <c r="B98" s="61" t="s">
        <v>108</v>
      </c>
      <c r="C98" s="60">
        <v>5</v>
      </c>
      <c r="D98" s="46">
        <v>5</v>
      </c>
      <c r="E98" s="62">
        <f t="shared" si="24"/>
        <v>1</v>
      </c>
      <c r="F98" s="63">
        <v>5</v>
      </c>
      <c r="G98" s="49">
        <f t="shared" si="25"/>
        <v>1</v>
      </c>
      <c r="H98" s="50">
        <v>5</v>
      </c>
      <c r="I98" s="68">
        <f t="shared" si="26"/>
        <v>1</v>
      </c>
      <c r="J98" s="52">
        <v>5</v>
      </c>
      <c r="K98" s="69">
        <f t="shared" si="27"/>
        <v>1</v>
      </c>
      <c r="L98" s="62">
        <v>1</v>
      </c>
    </row>
    <row r="99" spans="1:12" s="55" customFormat="1" x14ac:dyDescent="0.25">
      <c r="A99" s="60">
        <v>11</v>
      </c>
      <c r="B99" s="61" t="s">
        <v>109</v>
      </c>
      <c r="C99" s="60">
        <v>12</v>
      </c>
      <c r="D99" s="46">
        <v>12</v>
      </c>
      <c r="E99" s="62">
        <f t="shared" si="24"/>
        <v>1</v>
      </c>
      <c r="F99" s="63">
        <v>12</v>
      </c>
      <c r="G99" s="49">
        <f t="shared" si="25"/>
        <v>1</v>
      </c>
      <c r="H99" s="50">
        <v>12</v>
      </c>
      <c r="I99" s="68">
        <f t="shared" si="26"/>
        <v>1</v>
      </c>
      <c r="J99" s="52">
        <v>12</v>
      </c>
      <c r="K99" s="69">
        <f t="shared" si="27"/>
        <v>1</v>
      </c>
      <c r="L99" s="62">
        <v>1</v>
      </c>
    </row>
    <row r="100" spans="1:12" s="55" customFormat="1" x14ac:dyDescent="0.25">
      <c r="A100" s="60">
        <v>12</v>
      </c>
      <c r="B100" s="61" t="s">
        <v>110</v>
      </c>
      <c r="C100" s="60">
        <v>2</v>
      </c>
      <c r="D100" s="46">
        <v>2</v>
      </c>
      <c r="E100" s="62">
        <f t="shared" si="24"/>
        <v>1</v>
      </c>
      <c r="F100" s="63">
        <v>2</v>
      </c>
      <c r="G100" s="49">
        <f t="shared" si="25"/>
        <v>1</v>
      </c>
      <c r="H100" s="50">
        <v>2</v>
      </c>
      <c r="I100" s="68">
        <f t="shared" si="26"/>
        <v>1</v>
      </c>
      <c r="J100" s="52">
        <v>2</v>
      </c>
      <c r="K100" s="69">
        <f t="shared" si="27"/>
        <v>1</v>
      </c>
      <c r="L100" s="62">
        <v>1</v>
      </c>
    </row>
    <row r="101" spans="1:12" s="55" customFormat="1" x14ac:dyDescent="0.25">
      <c r="A101" s="60">
        <v>13</v>
      </c>
      <c r="B101" s="61" t="s">
        <v>111</v>
      </c>
      <c r="C101" s="60">
        <v>10</v>
      </c>
      <c r="D101" s="46">
        <v>10</v>
      </c>
      <c r="E101" s="62">
        <f t="shared" si="24"/>
        <v>1</v>
      </c>
      <c r="F101" s="63">
        <v>10</v>
      </c>
      <c r="G101" s="49">
        <f t="shared" si="25"/>
        <v>1</v>
      </c>
      <c r="H101" s="50">
        <v>10</v>
      </c>
      <c r="I101" s="68">
        <f t="shared" si="26"/>
        <v>1</v>
      </c>
      <c r="J101" s="52">
        <v>10</v>
      </c>
      <c r="K101" s="69">
        <f t="shared" si="27"/>
        <v>1</v>
      </c>
      <c r="L101" s="62">
        <v>1</v>
      </c>
    </row>
    <row r="102" spans="1:12" s="55" customFormat="1" x14ac:dyDescent="0.25">
      <c r="A102" s="60">
        <v>14</v>
      </c>
      <c r="B102" s="61" t="s">
        <v>112</v>
      </c>
      <c r="C102" s="60">
        <v>16</v>
      </c>
      <c r="D102" s="46">
        <v>16</v>
      </c>
      <c r="E102" s="62">
        <f t="shared" si="24"/>
        <v>1</v>
      </c>
      <c r="F102" s="63">
        <v>16</v>
      </c>
      <c r="G102" s="49">
        <f t="shared" si="25"/>
        <v>1</v>
      </c>
      <c r="H102" s="50">
        <v>16</v>
      </c>
      <c r="I102" s="68">
        <f t="shared" si="26"/>
        <v>1</v>
      </c>
      <c r="J102" s="52">
        <v>16</v>
      </c>
      <c r="K102" s="69">
        <f t="shared" si="27"/>
        <v>1</v>
      </c>
      <c r="L102" s="62">
        <v>1</v>
      </c>
    </row>
    <row r="103" spans="1:12" s="55" customFormat="1" x14ac:dyDescent="0.25">
      <c r="A103" s="60">
        <v>15</v>
      </c>
      <c r="B103" s="61" t="s">
        <v>113</v>
      </c>
      <c r="C103" s="60">
        <v>6</v>
      </c>
      <c r="D103" s="46">
        <v>6</v>
      </c>
      <c r="E103" s="62">
        <f t="shared" si="24"/>
        <v>1</v>
      </c>
      <c r="F103" s="63">
        <v>6</v>
      </c>
      <c r="G103" s="49">
        <f t="shared" si="25"/>
        <v>1</v>
      </c>
      <c r="H103" s="50">
        <v>6</v>
      </c>
      <c r="I103" s="68">
        <f t="shared" si="26"/>
        <v>1</v>
      </c>
      <c r="J103" s="52">
        <v>6</v>
      </c>
      <c r="K103" s="69">
        <f t="shared" si="27"/>
        <v>1</v>
      </c>
      <c r="L103" s="62">
        <v>1</v>
      </c>
    </row>
    <row r="104" spans="1:12" s="55" customFormat="1" x14ac:dyDescent="0.25">
      <c r="A104" s="60">
        <v>16</v>
      </c>
      <c r="B104" s="61" t="s">
        <v>114</v>
      </c>
      <c r="C104" s="60">
        <v>47</v>
      </c>
      <c r="D104" s="46">
        <v>47</v>
      </c>
      <c r="E104" s="62">
        <f t="shared" si="24"/>
        <v>1</v>
      </c>
      <c r="F104" s="63">
        <v>47</v>
      </c>
      <c r="G104" s="49">
        <f t="shared" si="25"/>
        <v>1</v>
      </c>
      <c r="H104" s="50">
        <v>47</v>
      </c>
      <c r="I104" s="68">
        <f t="shared" si="26"/>
        <v>1</v>
      </c>
      <c r="J104" s="52">
        <v>47</v>
      </c>
      <c r="K104" s="69">
        <f t="shared" si="27"/>
        <v>1</v>
      </c>
      <c r="L104" s="62">
        <v>1</v>
      </c>
    </row>
    <row r="105" spans="1:12" s="55" customFormat="1" x14ac:dyDescent="0.25">
      <c r="A105" s="60">
        <v>17</v>
      </c>
      <c r="B105" s="61" t="s">
        <v>115</v>
      </c>
      <c r="C105" s="60">
        <v>2</v>
      </c>
      <c r="D105" s="46">
        <v>2</v>
      </c>
      <c r="E105" s="62">
        <f t="shared" si="24"/>
        <v>1</v>
      </c>
      <c r="F105" s="63">
        <v>2</v>
      </c>
      <c r="G105" s="49">
        <f t="shared" si="25"/>
        <v>1</v>
      </c>
      <c r="H105" s="50">
        <v>2</v>
      </c>
      <c r="I105" s="68">
        <f t="shared" si="26"/>
        <v>1</v>
      </c>
      <c r="J105" s="52">
        <v>2</v>
      </c>
      <c r="K105" s="69">
        <f t="shared" si="27"/>
        <v>1</v>
      </c>
      <c r="L105" s="62">
        <v>1</v>
      </c>
    </row>
    <row r="106" spans="1:12" s="59" customFormat="1" x14ac:dyDescent="0.25">
      <c r="A106" s="175" t="s">
        <v>46</v>
      </c>
      <c r="B106" s="175"/>
      <c r="C106" s="56">
        <f>SUM(C89:C105)</f>
        <v>371</v>
      </c>
      <c r="D106" s="56">
        <f>SUM(D89:D105)</f>
        <v>371</v>
      </c>
      <c r="E106" s="57">
        <f t="shared" si="24"/>
        <v>1</v>
      </c>
      <c r="F106" s="56">
        <f>SUM(F89:F105)</f>
        <v>371</v>
      </c>
      <c r="G106" s="57">
        <f t="shared" si="25"/>
        <v>1</v>
      </c>
      <c r="H106" s="56">
        <f>SUM(H89:H105)</f>
        <v>371</v>
      </c>
      <c r="I106" s="57">
        <f t="shared" si="26"/>
        <v>1</v>
      </c>
      <c r="J106" s="56">
        <f>SUM(J89:J105)</f>
        <v>356</v>
      </c>
      <c r="K106" s="57">
        <f t="shared" si="27"/>
        <v>0.95956873315363878</v>
      </c>
      <c r="L106" s="57">
        <v>1</v>
      </c>
    </row>
    <row r="107" spans="1:12" s="55" customFormat="1" x14ac:dyDescent="0.25">
      <c r="A107" s="86" t="s">
        <v>116</v>
      </c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</row>
    <row r="108" spans="1:12" s="55" customFormat="1" x14ac:dyDescent="0.25">
      <c r="A108" s="60">
        <v>1</v>
      </c>
      <c r="B108" s="61" t="s">
        <v>117</v>
      </c>
      <c r="C108" s="60">
        <v>11</v>
      </c>
      <c r="D108" s="46">
        <v>11</v>
      </c>
      <c r="E108" s="62">
        <f t="shared" ref="E108:E128" si="28">D108/C108</f>
        <v>1</v>
      </c>
      <c r="F108" s="63">
        <v>11</v>
      </c>
      <c r="G108" s="49">
        <f t="shared" ref="G108:G128" si="29">F108/C108</f>
        <v>1</v>
      </c>
      <c r="H108" s="50">
        <v>11</v>
      </c>
      <c r="I108" s="68">
        <f t="shared" ref="I108:I128" si="30">H108/C108</f>
        <v>1</v>
      </c>
      <c r="J108" s="52">
        <v>10</v>
      </c>
      <c r="K108" s="69">
        <f t="shared" ref="K108:K128" si="31">J108/C108</f>
        <v>0.90909090909090906</v>
      </c>
      <c r="L108" s="62">
        <v>1</v>
      </c>
    </row>
    <row r="109" spans="1:12" s="55" customFormat="1" x14ac:dyDescent="0.25">
      <c r="A109" s="60">
        <v>2</v>
      </c>
      <c r="B109" s="61" t="s">
        <v>118</v>
      </c>
      <c r="C109" s="60">
        <v>4</v>
      </c>
      <c r="D109" s="46">
        <v>4</v>
      </c>
      <c r="E109" s="62">
        <f t="shared" si="28"/>
        <v>1</v>
      </c>
      <c r="F109" s="63">
        <v>4</v>
      </c>
      <c r="G109" s="49">
        <f t="shared" si="29"/>
        <v>1</v>
      </c>
      <c r="H109" s="50">
        <v>4</v>
      </c>
      <c r="I109" s="68">
        <f t="shared" si="30"/>
        <v>1</v>
      </c>
      <c r="J109" s="52">
        <v>4</v>
      </c>
      <c r="K109" s="69">
        <f t="shared" si="31"/>
        <v>1</v>
      </c>
      <c r="L109" s="62">
        <v>1</v>
      </c>
    </row>
    <row r="110" spans="1:12" s="55" customFormat="1" x14ac:dyDescent="0.25">
      <c r="A110" s="60">
        <v>3</v>
      </c>
      <c r="B110" s="61" t="s">
        <v>119</v>
      </c>
      <c r="C110" s="60">
        <v>6</v>
      </c>
      <c r="D110" s="46">
        <v>6</v>
      </c>
      <c r="E110" s="62">
        <f t="shared" si="28"/>
        <v>1</v>
      </c>
      <c r="F110" s="63">
        <v>6</v>
      </c>
      <c r="G110" s="49">
        <f t="shared" si="29"/>
        <v>1</v>
      </c>
      <c r="H110" s="50">
        <v>6</v>
      </c>
      <c r="I110" s="68">
        <f t="shared" si="30"/>
        <v>1</v>
      </c>
      <c r="J110" s="52">
        <v>6</v>
      </c>
      <c r="K110" s="69">
        <f t="shared" si="31"/>
        <v>1</v>
      </c>
      <c r="L110" s="62">
        <v>1</v>
      </c>
    </row>
    <row r="111" spans="1:12" s="55" customFormat="1" x14ac:dyDescent="0.25">
      <c r="A111" s="60">
        <v>4</v>
      </c>
      <c r="B111" s="61" t="s">
        <v>120</v>
      </c>
      <c r="C111" s="60">
        <v>2</v>
      </c>
      <c r="D111" s="46">
        <v>2</v>
      </c>
      <c r="E111" s="62">
        <f t="shared" si="28"/>
        <v>1</v>
      </c>
      <c r="F111" s="63">
        <v>2</v>
      </c>
      <c r="G111" s="49">
        <f t="shared" si="29"/>
        <v>1</v>
      </c>
      <c r="H111" s="50">
        <v>2</v>
      </c>
      <c r="I111" s="68">
        <f t="shared" si="30"/>
        <v>1</v>
      </c>
      <c r="J111" s="52">
        <v>2</v>
      </c>
      <c r="K111" s="69">
        <f t="shared" si="31"/>
        <v>1</v>
      </c>
      <c r="L111" s="62">
        <v>1</v>
      </c>
    </row>
    <row r="112" spans="1:12" s="55" customFormat="1" x14ac:dyDescent="0.25">
      <c r="A112" s="60">
        <v>5</v>
      </c>
      <c r="B112" s="61" t="s">
        <v>121</v>
      </c>
      <c r="C112" s="60">
        <v>6</v>
      </c>
      <c r="D112" s="46">
        <v>6</v>
      </c>
      <c r="E112" s="62">
        <f t="shared" si="28"/>
        <v>1</v>
      </c>
      <c r="F112" s="63">
        <v>6</v>
      </c>
      <c r="G112" s="49">
        <f t="shared" si="29"/>
        <v>1</v>
      </c>
      <c r="H112" s="50">
        <v>6</v>
      </c>
      <c r="I112" s="68">
        <f t="shared" si="30"/>
        <v>1</v>
      </c>
      <c r="J112" s="52">
        <v>6</v>
      </c>
      <c r="K112" s="69">
        <f t="shared" si="31"/>
        <v>1</v>
      </c>
      <c r="L112" s="62">
        <v>1</v>
      </c>
    </row>
    <row r="113" spans="1:12" s="55" customFormat="1" x14ac:dyDescent="0.25">
      <c r="A113" s="60">
        <v>6</v>
      </c>
      <c r="B113" s="61" t="s">
        <v>122</v>
      </c>
      <c r="C113" s="60">
        <v>25</v>
      </c>
      <c r="D113" s="46">
        <v>25</v>
      </c>
      <c r="E113" s="62">
        <f t="shared" si="28"/>
        <v>1</v>
      </c>
      <c r="F113" s="63">
        <v>25</v>
      </c>
      <c r="G113" s="49">
        <f t="shared" si="29"/>
        <v>1</v>
      </c>
      <c r="H113" s="50">
        <v>25</v>
      </c>
      <c r="I113" s="68">
        <f t="shared" si="30"/>
        <v>1</v>
      </c>
      <c r="J113" s="52">
        <v>24</v>
      </c>
      <c r="K113" s="69">
        <f t="shared" si="31"/>
        <v>0.96</v>
      </c>
      <c r="L113" s="62">
        <v>1</v>
      </c>
    </row>
    <row r="114" spans="1:12" s="55" customFormat="1" x14ac:dyDescent="0.25">
      <c r="A114" s="60">
        <v>7</v>
      </c>
      <c r="B114" s="61" t="s">
        <v>123</v>
      </c>
      <c r="C114" s="60">
        <v>15</v>
      </c>
      <c r="D114" s="46">
        <v>15</v>
      </c>
      <c r="E114" s="62">
        <f t="shared" si="28"/>
        <v>1</v>
      </c>
      <c r="F114" s="63">
        <v>15</v>
      </c>
      <c r="G114" s="49">
        <f t="shared" si="29"/>
        <v>1</v>
      </c>
      <c r="H114" s="50">
        <v>15</v>
      </c>
      <c r="I114" s="68">
        <f t="shared" si="30"/>
        <v>1</v>
      </c>
      <c r="J114" s="52">
        <v>14</v>
      </c>
      <c r="K114" s="69">
        <f t="shared" si="31"/>
        <v>0.93333333333333335</v>
      </c>
      <c r="L114" s="62">
        <v>1</v>
      </c>
    </row>
    <row r="115" spans="1:12" s="55" customFormat="1" x14ac:dyDescent="0.25">
      <c r="A115" s="60">
        <v>8</v>
      </c>
      <c r="B115" s="61" t="s">
        <v>124</v>
      </c>
      <c r="C115" s="60">
        <v>3</v>
      </c>
      <c r="D115" s="46">
        <v>3</v>
      </c>
      <c r="E115" s="62">
        <f t="shared" si="28"/>
        <v>1</v>
      </c>
      <c r="F115" s="63">
        <v>3</v>
      </c>
      <c r="G115" s="49">
        <f t="shared" si="29"/>
        <v>1</v>
      </c>
      <c r="H115" s="50">
        <v>3</v>
      </c>
      <c r="I115" s="68">
        <f t="shared" si="30"/>
        <v>1</v>
      </c>
      <c r="J115" s="52">
        <v>3</v>
      </c>
      <c r="K115" s="69">
        <f t="shared" si="31"/>
        <v>1</v>
      </c>
      <c r="L115" s="62">
        <v>1</v>
      </c>
    </row>
    <row r="116" spans="1:12" s="55" customFormat="1" x14ac:dyDescent="0.25">
      <c r="A116" s="60">
        <v>9</v>
      </c>
      <c r="B116" s="61" t="s">
        <v>125</v>
      </c>
      <c r="C116" s="60">
        <v>4</v>
      </c>
      <c r="D116" s="46">
        <v>4</v>
      </c>
      <c r="E116" s="62">
        <f t="shared" si="28"/>
        <v>1</v>
      </c>
      <c r="F116" s="63">
        <v>4</v>
      </c>
      <c r="G116" s="49">
        <f t="shared" si="29"/>
        <v>1</v>
      </c>
      <c r="H116" s="50">
        <v>4</v>
      </c>
      <c r="I116" s="68">
        <f t="shared" si="30"/>
        <v>1</v>
      </c>
      <c r="J116" s="52">
        <v>4</v>
      </c>
      <c r="K116" s="69">
        <f t="shared" si="31"/>
        <v>1</v>
      </c>
      <c r="L116" s="62">
        <v>1</v>
      </c>
    </row>
    <row r="117" spans="1:12" s="55" customFormat="1" x14ac:dyDescent="0.25">
      <c r="A117" s="60">
        <v>10</v>
      </c>
      <c r="B117" s="61" t="s">
        <v>126</v>
      </c>
      <c r="C117" s="60">
        <v>3</v>
      </c>
      <c r="D117" s="46">
        <v>3</v>
      </c>
      <c r="E117" s="62">
        <f t="shared" si="28"/>
        <v>1</v>
      </c>
      <c r="F117" s="63">
        <v>3</v>
      </c>
      <c r="G117" s="49">
        <f t="shared" si="29"/>
        <v>1</v>
      </c>
      <c r="H117" s="50">
        <v>3</v>
      </c>
      <c r="I117" s="68">
        <f t="shared" si="30"/>
        <v>1</v>
      </c>
      <c r="J117" s="52">
        <v>3</v>
      </c>
      <c r="K117" s="69">
        <f t="shared" si="31"/>
        <v>1</v>
      </c>
      <c r="L117" s="62">
        <v>1</v>
      </c>
    </row>
    <row r="118" spans="1:12" s="55" customFormat="1" x14ac:dyDescent="0.25">
      <c r="A118" s="60">
        <v>11</v>
      </c>
      <c r="B118" s="61" t="s">
        <v>127</v>
      </c>
      <c r="C118" s="60">
        <v>10</v>
      </c>
      <c r="D118" s="46">
        <v>10</v>
      </c>
      <c r="E118" s="62">
        <f t="shared" si="28"/>
        <v>1</v>
      </c>
      <c r="F118" s="63">
        <v>10</v>
      </c>
      <c r="G118" s="49">
        <f t="shared" si="29"/>
        <v>1</v>
      </c>
      <c r="H118" s="50">
        <v>10</v>
      </c>
      <c r="I118" s="68">
        <f t="shared" si="30"/>
        <v>1</v>
      </c>
      <c r="J118" s="52">
        <v>10</v>
      </c>
      <c r="K118" s="69">
        <f t="shared" si="31"/>
        <v>1</v>
      </c>
      <c r="L118" s="62">
        <v>1</v>
      </c>
    </row>
    <row r="119" spans="1:12" s="55" customFormat="1" x14ac:dyDescent="0.25">
      <c r="A119" s="60">
        <v>12</v>
      </c>
      <c r="B119" s="61" t="s">
        <v>128</v>
      </c>
      <c r="C119" s="60">
        <v>4</v>
      </c>
      <c r="D119" s="46">
        <v>4</v>
      </c>
      <c r="E119" s="62">
        <f t="shared" si="28"/>
        <v>1</v>
      </c>
      <c r="F119" s="63">
        <v>4</v>
      </c>
      <c r="G119" s="49">
        <f t="shared" si="29"/>
        <v>1</v>
      </c>
      <c r="H119" s="50">
        <v>4</v>
      </c>
      <c r="I119" s="68">
        <f t="shared" si="30"/>
        <v>1</v>
      </c>
      <c r="J119" s="52">
        <v>4</v>
      </c>
      <c r="K119" s="69">
        <f t="shared" si="31"/>
        <v>1</v>
      </c>
      <c r="L119" s="62">
        <v>1</v>
      </c>
    </row>
    <row r="120" spans="1:12" s="55" customFormat="1" x14ac:dyDescent="0.25">
      <c r="A120" s="60">
        <v>13</v>
      </c>
      <c r="B120" s="61" t="s">
        <v>129</v>
      </c>
      <c r="C120" s="60">
        <v>2</v>
      </c>
      <c r="D120" s="46">
        <v>2</v>
      </c>
      <c r="E120" s="62">
        <f t="shared" si="28"/>
        <v>1</v>
      </c>
      <c r="F120" s="63">
        <v>2</v>
      </c>
      <c r="G120" s="49">
        <f t="shared" si="29"/>
        <v>1</v>
      </c>
      <c r="H120" s="50">
        <v>2</v>
      </c>
      <c r="I120" s="68">
        <f t="shared" si="30"/>
        <v>1</v>
      </c>
      <c r="J120" s="52">
        <v>2</v>
      </c>
      <c r="K120" s="69">
        <f t="shared" si="31"/>
        <v>1</v>
      </c>
      <c r="L120" s="62">
        <v>1</v>
      </c>
    </row>
    <row r="121" spans="1:12" s="55" customFormat="1" x14ac:dyDescent="0.25">
      <c r="A121" s="60">
        <v>14</v>
      </c>
      <c r="B121" s="61" t="s">
        <v>130</v>
      </c>
      <c r="C121" s="60">
        <v>3</v>
      </c>
      <c r="D121" s="46">
        <v>3</v>
      </c>
      <c r="E121" s="62">
        <f t="shared" si="28"/>
        <v>1</v>
      </c>
      <c r="F121" s="63">
        <v>3</v>
      </c>
      <c r="G121" s="49">
        <f t="shared" si="29"/>
        <v>1</v>
      </c>
      <c r="H121" s="50">
        <v>3</v>
      </c>
      <c r="I121" s="68">
        <f t="shared" si="30"/>
        <v>1</v>
      </c>
      <c r="J121" s="52">
        <v>3</v>
      </c>
      <c r="K121" s="69">
        <f t="shared" si="31"/>
        <v>1</v>
      </c>
      <c r="L121" s="62">
        <v>1</v>
      </c>
    </row>
    <row r="122" spans="1:12" s="55" customFormat="1" x14ac:dyDescent="0.25">
      <c r="A122" s="60">
        <v>15</v>
      </c>
      <c r="B122" s="61" t="s">
        <v>131</v>
      </c>
      <c r="C122" s="60">
        <v>3</v>
      </c>
      <c r="D122" s="46">
        <v>3</v>
      </c>
      <c r="E122" s="62">
        <f t="shared" si="28"/>
        <v>1</v>
      </c>
      <c r="F122" s="63">
        <v>3</v>
      </c>
      <c r="G122" s="49">
        <f t="shared" si="29"/>
        <v>1</v>
      </c>
      <c r="H122" s="50">
        <v>3</v>
      </c>
      <c r="I122" s="68">
        <f t="shared" si="30"/>
        <v>1</v>
      </c>
      <c r="J122" s="52">
        <v>1</v>
      </c>
      <c r="K122" s="69">
        <f t="shared" si="31"/>
        <v>0.33333333333333331</v>
      </c>
      <c r="L122" s="62">
        <v>1</v>
      </c>
    </row>
    <row r="123" spans="1:12" s="55" customFormat="1" x14ac:dyDescent="0.25">
      <c r="A123" s="60">
        <v>16</v>
      </c>
      <c r="B123" s="61" t="s">
        <v>132</v>
      </c>
      <c r="C123" s="60">
        <v>5</v>
      </c>
      <c r="D123" s="46">
        <v>5</v>
      </c>
      <c r="E123" s="62">
        <f t="shared" si="28"/>
        <v>1</v>
      </c>
      <c r="F123" s="63">
        <v>5</v>
      </c>
      <c r="G123" s="49">
        <f t="shared" si="29"/>
        <v>1</v>
      </c>
      <c r="H123" s="50">
        <v>5</v>
      </c>
      <c r="I123" s="68">
        <f t="shared" si="30"/>
        <v>1</v>
      </c>
      <c r="J123" s="52">
        <v>5</v>
      </c>
      <c r="K123" s="69">
        <f t="shared" si="31"/>
        <v>1</v>
      </c>
      <c r="L123" s="62">
        <v>1</v>
      </c>
    </row>
    <row r="124" spans="1:12" s="55" customFormat="1" x14ac:dyDescent="0.25">
      <c r="A124" s="60">
        <v>17</v>
      </c>
      <c r="B124" s="61" t="s">
        <v>133</v>
      </c>
      <c r="C124" s="60">
        <v>3</v>
      </c>
      <c r="D124" s="46">
        <v>3</v>
      </c>
      <c r="E124" s="62">
        <f t="shared" si="28"/>
        <v>1</v>
      </c>
      <c r="F124" s="63">
        <v>3</v>
      </c>
      <c r="G124" s="49">
        <f t="shared" si="29"/>
        <v>1</v>
      </c>
      <c r="H124" s="50">
        <v>3</v>
      </c>
      <c r="I124" s="68">
        <f t="shared" si="30"/>
        <v>1</v>
      </c>
      <c r="J124" s="52">
        <v>3</v>
      </c>
      <c r="K124" s="69">
        <f t="shared" si="31"/>
        <v>1</v>
      </c>
      <c r="L124" s="62">
        <v>1</v>
      </c>
    </row>
    <row r="125" spans="1:12" s="55" customFormat="1" x14ac:dyDescent="0.25">
      <c r="A125" s="60">
        <v>18</v>
      </c>
      <c r="B125" s="61" t="s">
        <v>134</v>
      </c>
      <c r="C125" s="60">
        <v>5</v>
      </c>
      <c r="D125" s="46">
        <v>5</v>
      </c>
      <c r="E125" s="62">
        <f t="shared" si="28"/>
        <v>1</v>
      </c>
      <c r="F125" s="63">
        <v>5</v>
      </c>
      <c r="G125" s="49">
        <f t="shared" si="29"/>
        <v>1</v>
      </c>
      <c r="H125" s="50">
        <v>5</v>
      </c>
      <c r="I125" s="68">
        <f t="shared" si="30"/>
        <v>1</v>
      </c>
      <c r="J125" s="52">
        <v>5</v>
      </c>
      <c r="K125" s="69">
        <f t="shared" si="31"/>
        <v>1</v>
      </c>
      <c r="L125" s="62">
        <v>1</v>
      </c>
    </row>
    <row r="126" spans="1:12" s="55" customFormat="1" x14ac:dyDescent="0.25">
      <c r="A126" s="60">
        <v>19</v>
      </c>
      <c r="B126" s="61" t="s">
        <v>135</v>
      </c>
      <c r="C126" s="60">
        <v>7</v>
      </c>
      <c r="D126" s="46">
        <v>7</v>
      </c>
      <c r="E126" s="62">
        <f t="shared" si="28"/>
        <v>1</v>
      </c>
      <c r="F126" s="63">
        <v>7</v>
      </c>
      <c r="G126" s="49">
        <f t="shared" si="29"/>
        <v>1</v>
      </c>
      <c r="H126" s="50">
        <v>7</v>
      </c>
      <c r="I126" s="68">
        <f t="shared" si="30"/>
        <v>1</v>
      </c>
      <c r="J126" s="52">
        <v>7</v>
      </c>
      <c r="K126" s="69">
        <f t="shared" si="31"/>
        <v>1</v>
      </c>
      <c r="L126" s="62">
        <v>1</v>
      </c>
    </row>
    <row r="127" spans="1:12" s="55" customFormat="1" x14ac:dyDescent="0.25">
      <c r="A127" s="60">
        <v>20</v>
      </c>
      <c r="B127" s="61" t="s">
        <v>136</v>
      </c>
      <c r="C127" s="60">
        <v>3</v>
      </c>
      <c r="D127" s="46">
        <v>3</v>
      </c>
      <c r="E127" s="62">
        <f t="shared" si="28"/>
        <v>1</v>
      </c>
      <c r="F127" s="63">
        <v>3</v>
      </c>
      <c r="G127" s="49">
        <f t="shared" si="29"/>
        <v>1</v>
      </c>
      <c r="H127" s="50">
        <v>3</v>
      </c>
      <c r="I127" s="68">
        <f t="shared" si="30"/>
        <v>1</v>
      </c>
      <c r="J127" s="52">
        <v>3</v>
      </c>
      <c r="K127" s="69">
        <f t="shared" si="31"/>
        <v>1</v>
      </c>
      <c r="L127" s="62">
        <v>1</v>
      </c>
    </row>
    <row r="128" spans="1:12" s="59" customFormat="1" x14ac:dyDescent="0.25">
      <c r="A128" s="175" t="s">
        <v>46</v>
      </c>
      <c r="B128" s="175"/>
      <c r="C128" s="56">
        <f>SUM(C108:C127)</f>
        <v>124</v>
      </c>
      <c r="D128" s="56">
        <f>SUM(D108:D127)</f>
        <v>124</v>
      </c>
      <c r="E128" s="57">
        <f t="shared" si="28"/>
        <v>1</v>
      </c>
      <c r="F128" s="56">
        <f>SUM(F108:F127)</f>
        <v>124</v>
      </c>
      <c r="G128" s="57">
        <f t="shared" si="29"/>
        <v>1</v>
      </c>
      <c r="H128" s="56">
        <f>SUM(H108:H127)</f>
        <v>124</v>
      </c>
      <c r="I128" s="57">
        <f t="shared" si="30"/>
        <v>1</v>
      </c>
      <c r="J128" s="56">
        <f>SUM(J108:J127)</f>
        <v>119</v>
      </c>
      <c r="K128" s="57">
        <f t="shared" si="31"/>
        <v>0.95967741935483875</v>
      </c>
      <c r="L128" s="57">
        <v>1</v>
      </c>
    </row>
    <row r="129" spans="1:12" s="55" customFormat="1" x14ac:dyDescent="0.25">
      <c r="A129" s="189" t="s">
        <v>21</v>
      </c>
      <c r="B129" s="189"/>
      <c r="C129" s="70">
        <f>C26+C37+C46+C53+C73+C87+C106+C128</f>
        <v>4370</v>
      </c>
      <c r="D129" s="70">
        <f>D26+D37+D46+D53+D73+D87+D106+D128</f>
        <v>4370</v>
      </c>
      <c r="E129" s="71">
        <f>D129/C129</f>
        <v>1</v>
      </c>
      <c r="F129" s="70">
        <f>F26+F37+F46+F53+F73+F87+F106+F128</f>
        <v>4370</v>
      </c>
      <c r="G129" s="71">
        <f>F129/C129</f>
        <v>1</v>
      </c>
      <c r="H129" s="70">
        <f>H26+H37+H46+H53+H73+H87+H106+H128</f>
        <v>4370</v>
      </c>
      <c r="I129" s="71">
        <f>H129/C129</f>
        <v>1</v>
      </c>
      <c r="J129" s="70">
        <f>J26+J37+J46+J53+J73+J87+J106+J128</f>
        <v>3873</v>
      </c>
      <c r="K129" s="71">
        <f>J129/C129</f>
        <v>0.88627002288329515</v>
      </c>
      <c r="L129" s="71">
        <v>1</v>
      </c>
    </row>
  </sheetData>
  <mergeCells count="22">
    <mergeCell ref="A129:B129"/>
    <mergeCell ref="L4:L5"/>
    <mergeCell ref="A53:B53"/>
    <mergeCell ref="A73:B73"/>
    <mergeCell ref="A87:B87"/>
    <mergeCell ref="A26:B26"/>
    <mergeCell ref="A37:B37"/>
    <mergeCell ref="A46:B46"/>
    <mergeCell ref="D5:E5"/>
    <mergeCell ref="H5:I5"/>
    <mergeCell ref="J5:K5"/>
    <mergeCell ref="A4:A5"/>
    <mergeCell ref="B4:B5"/>
    <mergeCell ref="C4:C5"/>
    <mergeCell ref="D4:E4"/>
    <mergeCell ref="F4:G5"/>
    <mergeCell ref="A1:L1"/>
    <mergeCell ref="A2:L2"/>
    <mergeCell ref="A3:L3"/>
    <mergeCell ref="A106:B106"/>
    <mergeCell ref="A128:B128"/>
    <mergeCell ref="H4:K4"/>
  </mergeCells>
  <pageMargins left="0.74" right="0.31" top="0.4" bottom="0.75" header="0.3" footer="0.3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D5636-D1EF-4B70-B32C-41C1F2BB79B6}">
  <dimension ref="A1:W14"/>
  <sheetViews>
    <sheetView zoomScale="70" zoomScaleNormal="80" workbookViewId="0">
      <pane ySplit="5" topLeftCell="A6" activePane="bottomLeft" state="frozen"/>
      <selection pane="bottomLeft" activeCell="B4" sqref="B4:Q14"/>
    </sheetView>
  </sheetViews>
  <sheetFormatPr defaultRowHeight="15" x14ac:dyDescent="0.25"/>
  <cols>
    <col min="1" max="1" width="6.5703125" style="25" customWidth="1"/>
    <col min="2" max="2" width="18.7109375" bestFit="1" customWidth="1"/>
    <col min="3" max="3" width="8.7109375" style="25" customWidth="1"/>
    <col min="4" max="4" width="9.28515625" style="25" customWidth="1"/>
    <col min="5" max="5" width="7.28515625" style="25" customWidth="1"/>
    <col min="6" max="6" width="8.28515625" style="25" customWidth="1"/>
    <col min="7" max="7" width="5.42578125" style="25" customWidth="1"/>
    <col min="8" max="8" width="7.42578125" style="25" customWidth="1"/>
    <col min="9" max="9" width="6.28515625" style="25" customWidth="1"/>
    <col min="10" max="10" width="7.42578125" style="25" customWidth="1"/>
    <col min="11" max="11" width="7" style="25" customWidth="1"/>
    <col min="12" max="12" width="7.28515625" style="25" customWidth="1"/>
    <col min="13" max="13" width="9.7109375" style="25" bestFit="1" customWidth="1"/>
    <col min="14" max="14" width="5.5703125" style="25" customWidth="1"/>
    <col min="15" max="15" width="6.7109375" style="25" customWidth="1"/>
    <col min="16" max="16" width="6" style="25" customWidth="1"/>
    <col min="17" max="17" width="5.28515625" style="25" customWidth="1"/>
    <col min="18" max="18" width="36.5703125" style="41" hidden="1" customWidth="1"/>
    <col min="19" max="19" width="8.7109375" customWidth="1"/>
    <col min="21" max="24" width="8.7109375" customWidth="1"/>
  </cols>
  <sheetData>
    <row r="1" spans="1:23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</row>
    <row r="2" spans="1:23" x14ac:dyDescent="0.25">
      <c r="A2" s="172" t="s">
        <v>23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</row>
    <row r="3" spans="1:23" x14ac:dyDescent="0.25">
      <c r="A3" s="173" t="s">
        <v>24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</row>
    <row r="4" spans="1:23" ht="38.65" customHeight="1" x14ac:dyDescent="0.25">
      <c r="A4" s="174" t="s">
        <v>3</v>
      </c>
      <c r="B4" s="206" t="s">
        <v>25</v>
      </c>
      <c r="C4" s="207" t="s">
        <v>5</v>
      </c>
      <c r="D4" s="209" t="s">
        <v>137</v>
      </c>
      <c r="E4" s="209"/>
      <c r="F4" s="204"/>
      <c r="G4" s="210" t="s">
        <v>7</v>
      </c>
      <c r="H4" s="211"/>
      <c r="I4" s="214" t="s">
        <v>8</v>
      </c>
      <c r="J4" s="215"/>
      <c r="K4" s="215"/>
      <c r="L4" s="216"/>
      <c r="M4" s="203" t="s">
        <v>138</v>
      </c>
      <c r="N4" s="209"/>
      <c r="O4" s="204"/>
      <c r="P4" s="210" t="s">
        <v>139</v>
      </c>
      <c r="Q4" s="217"/>
      <c r="R4" s="169" t="s">
        <v>9</v>
      </c>
    </row>
    <row r="5" spans="1:23" ht="24" x14ac:dyDescent="0.25">
      <c r="A5" s="174"/>
      <c r="B5" s="206"/>
      <c r="C5" s="208"/>
      <c r="D5" s="90" t="s">
        <v>5</v>
      </c>
      <c r="E5" s="203" t="s">
        <v>10</v>
      </c>
      <c r="F5" s="204"/>
      <c r="G5" s="212"/>
      <c r="H5" s="213"/>
      <c r="I5" s="205" t="s">
        <v>11</v>
      </c>
      <c r="J5" s="205"/>
      <c r="K5" s="205" t="s">
        <v>12</v>
      </c>
      <c r="L5" s="205"/>
      <c r="M5" s="91" t="s">
        <v>5</v>
      </c>
      <c r="N5" s="203" t="s">
        <v>140</v>
      </c>
      <c r="O5" s="204"/>
      <c r="P5" s="212"/>
      <c r="Q5" s="218"/>
      <c r="R5" s="169"/>
    </row>
    <row r="6" spans="1:23" s="59" customFormat="1" x14ac:dyDescent="0.25">
      <c r="A6" s="73"/>
      <c r="B6" s="92" t="s">
        <v>13</v>
      </c>
      <c r="C6" s="93">
        <v>915</v>
      </c>
      <c r="D6" s="93">
        <v>746</v>
      </c>
      <c r="E6" s="93">
        <v>746</v>
      </c>
      <c r="F6" s="94">
        <v>1</v>
      </c>
      <c r="G6" s="93">
        <v>915</v>
      </c>
      <c r="H6" s="94">
        <v>1</v>
      </c>
      <c r="I6" s="93">
        <v>915</v>
      </c>
      <c r="J6" s="94">
        <v>1</v>
      </c>
      <c r="K6" s="93">
        <v>771</v>
      </c>
      <c r="L6" s="94">
        <v>0.84262295081967209</v>
      </c>
      <c r="M6" s="93">
        <v>169</v>
      </c>
      <c r="N6" s="93">
        <v>169</v>
      </c>
      <c r="O6" s="94">
        <v>1</v>
      </c>
      <c r="P6" s="93">
        <v>915</v>
      </c>
      <c r="Q6" s="94">
        <v>1</v>
      </c>
      <c r="R6" s="58"/>
    </row>
    <row r="7" spans="1:23" s="59" customFormat="1" x14ac:dyDescent="0.25">
      <c r="A7" s="73"/>
      <c r="B7" s="92" t="s">
        <v>14</v>
      </c>
      <c r="C7" s="93">
        <v>392</v>
      </c>
      <c r="D7" s="93">
        <v>317</v>
      </c>
      <c r="E7" s="93">
        <v>317</v>
      </c>
      <c r="F7" s="94">
        <v>1</v>
      </c>
      <c r="G7" s="93">
        <v>392</v>
      </c>
      <c r="H7" s="94">
        <v>1</v>
      </c>
      <c r="I7" s="93">
        <v>392</v>
      </c>
      <c r="J7" s="94">
        <v>1</v>
      </c>
      <c r="K7" s="93">
        <v>388</v>
      </c>
      <c r="L7" s="94">
        <v>0.98979591836734693</v>
      </c>
      <c r="M7" s="93">
        <v>75</v>
      </c>
      <c r="N7" s="93">
        <v>75</v>
      </c>
      <c r="O7" s="94">
        <v>1</v>
      </c>
      <c r="P7" s="93">
        <v>392</v>
      </c>
      <c r="Q7" s="94">
        <v>1</v>
      </c>
      <c r="R7" s="58"/>
    </row>
    <row r="8" spans="1:23" s="59" customFormat="1" x14ac:dyDescent="0.25">
      <c r="A8" s="73"/>
      <c r="B8" s="92" t="s">
        <v>15</v>
      </c>
      <c r="C8" s="93">
        <v>653</v>
      </c>
      <c r="D8" s="93">
        <v>595</v>
      </c>
      <c r="E8" s="93">
        <v>595</v>
      </c>
      <c r="F8" s="94">
        <v>1</v>
      </c>
      <c r="G8" s="93">
        <v>653</v>
      </c>
      <c r="H8" s="94">
        <v>1</v>
      </c>
      <c r="I8" s="93">
        <v>653</v>
      </c>
      <c r="J8" s="94">
        <v>1</v>
      </c>
      <c r="K8" s="93">
        <v>359</v>
      </c>
      <c r="L8" s="94">
        <v>0.54977029096477792</v>
      </c>
      <c r="M8" s="93">
        <v>58</v>
      </c>
      <c r="N8" s="93">
        <v>58</v>
      </c>
      <c r="O8" s="94">
        <v>1</v>
      </c>
      <c r="P8" s="93">
        <v>653</v>
      </c>
      <c r="Q8" s="94">
        <v>1</v>
      </c>
      <c r="R8" s="58"/>
      <c r="W8" s="67"/>
    </row>
    <row r="9" spans="1:23" s="59" customFormat="1" x14ac:dyDescent="0.25">
      <c r="A9" s="73"/>
      <c r="B9" s="92" t="s">
        <v>16</v>
      </c>
      <c r="C9" s="93">
        <v>511</v>
      </c>
      <c r="D9" s="93">
        <v>460</v>
      </c>
      <c r="E9" s="93">
        <v>460</v>
      </c>
      <c r="F9" s="94">
        <v>1</v>
      </c>
      <c r="G9" s="93">
        <v>511</v>
      </c>
      <c r="H9" s="94">
        <v>1</v>
      </c>
      <c r="I9" s="93">
        <v>511</v>
      </c>
      <c r="J9" s="94">
        <v>1</v>
      </c>
      <c r="K9" s="93">
        <v>511</v>
      </c>
      <c r="L9" s="94">
        <v>1</v>
      </c>
      <c r="M9" s="95">
        <v>51</v>
      </c>
      <c r="N9" s="93">
        <v>51</v>
      </c>
      <c r="O9" s="94">
        <v>1</v>
      </c>
      <c r="P9" s="93">
        <v>511</v>
      </c>
      <c r="Q9" s="94">
        <v>1</v>
      </c>
      <c r="R9" s="58"/>
    </row>
    <row r="10" spans="1:23" s="59" customFormat="1" x14ac:dyDescent="0.25">
      <c r="A10" s="73"/>
      <c r="B10" s="92" t="s">
        <v>68</v>
      </c>
      <c r="C10" s="93">
        <v>705</v>
      </c>
      <c r="D10" s="93">
        <v>664</v>
      </c>
      <c r="E10" s="93">
        <v>664</v>
      </c>
      <c r="F10" s="94">
        <v>1</v>
      </c>
      <c r="G10" s="93">
        <v>705</v>
      </c>
      <c r="H10" s="94">
        <v>1</v>
      </c>
      <c r="I10" s="93">
        <v>705</v>
      </c>
      <c r="J10" s="94">
        <v>1</v>
      </c>
      <c r="K10" s="93">
        <v>679</v>
      </c>
      <c r="L10" s="94">
        <v>1</v>
      </c>
      <c r="M10" s="93">
        <v>41</v>
      </c>
      <c r="N10" s="93">
        <v>41</v>
      </c>
      <c r="O10" s="94">
        <v>1</v>
      </c>
      <c r="P10" s="93">
        <v>705</v>
      </c>
      <c r="Q10" s="94">
        <v>1</v>
      </c>
      <c r="R10" s="58"/>
    </row>
    <row r="11" spans="1:23" s="59" customFormat="1" x14ac:dyDescent="0.25">
      <c r="A11" s="73"/>
      <c r="B11" s="92" t="s">
        <v>18</v>
      </c>
      <c r="C11" s="93">
        <v>703</v>
      </c>
      <c r="D11" s="93">
        <v>365</v>
      </c>
      <c r="E11" s="93">
        <v>365</v>
      </c>
      <c r="F11" s="94">
        <v>1</v>
      </c>
      <c r="G11" s="93">
        <v>703</v>
      </c>
      <c r="H11" s="94">
        <v>1</v>
      </c>
      <c r="I11" s="93">
        <v>703</v>
      </c>
      <c r="J11" s="94">
        <v>1</v>
      </c>
      <c r="K11" s="93">
        <v>664</v>
      </c>
      <c r="L11" s="94">
        <v>0.94452347083926036</v>
      </c>
      <c r="M11" s="93">
        <v>338</v>
      </c>
      <c r="N11" s="93">
        <v>338</v>
      </c>
      <c r="O11" s="94">
        <v>1</v>
      </c>
      <c r="P11" s="93">
        <v>703</v>
      </c>
      <c r="Q11" s="94">
        <v>1</v>
      </c>
      <c r="R11" s="58"/>
    </row>
    <row r="12" spans="1:23" s="59" customFormat="1" x14ac:dyDescent="0.25">
      <c r="A12" s="73"/>
      <c r="B12" s="92" t="s">
        <v>19</v>
      </c>
      <c r="C12" s="93">
        <v>371</v>
      </c>
      <c r="D12" s="93">
        <v>273</v>
      </c>
      <c r="E12" s="93">
        <v>273</v>
      </c>
      <c r="F12" s="94">
        <v>1</v>
      </c>
      <c r="G12" s="93">
        <v>371</v>
      </c>
      <c r="H12" s="94">
        <v>1</v>
      </c>
      <c r="I12" s="93">
        <v>371</v>
      </c>
      <c r="J12" s="94">
        <v>1</v>
      </c>
      <c r="K12" s="93">
        <v>356</v>
      </c>
      <c r="L12" s="94">
        <v>0.95956873315363878</v>
      </c>
      <c r="M12" s="93">
        <v>98</v>
      </c>
      <c r="N12" s="93">
        <v>98</v>
      </c>
      <c r="O12" s="94">
        <v>1</v>
      </c>
      <c r="P12" s="93">
        <v>371</v>
      </c>
      <c r="Q12" s="94">
        <v>1</v>
      </c>
      <c r="R12" s="54"/>
    </row>
    <row r="13" spans="1:23" s="59" customFormat="1" x14ac:dyDescent="0.25">
      <c r="A13" s="73"/>
      <c r="B13" s="92" t="s">
        <v>20</v>
      </c>
      <c r="C13" s="93">
        <v>124</v>
      </c>
      <c r="D13" s="93">
        <v>87</v>
      </c>
      <c r="E13" s="93">
        <v>87</v>
      </c>
      <c r="F13" s="94">
        <v>1</v>
      </c>
      <c r="G13" s="93">
        <v>124</v>
      </c>
      <c r="H13" s="94">
        <v>1</v>
      </c>
      <c r="I13" s="93">
        <v>124</v>
      </c>
      <c r="J13" s="94">
        <v>1</v>
      </c>
      <c r="K13" s="93">
        <v>119</v>
      </c>
      <c r="L13" s="94">
        <v>0.95967741935483875</v>
      </c>
      <c r="M13" s="93">
        <v>37</v>
      </c>
      <c r="N13" s="93">
        <v>37</v>
      </c>
      <c r="O13" s="94">
        <v>1</v>
      </c>
      <c r="P13" s="93">
        <v>124</v>
      </c>
      <c r="Q13" s="94">
        <v>1</v>
      </c>
      <c r="R13" s="54"/>
    </row>
    <row r="14" spans="1:23" s="55" customFormat="1" x14ac:dyDescent="0.25">
      <c r="A14" s="74"/>
      <c r="B14" s="96" t="s">
        <v>22</v>
      </c>
      <c r="C14" s="89">
        <v>4374</v>
      </c>
      <c r="D14" s="89">
        <v>3507</v>
      </c>
      <c r="E14" s="89">
        <v>3507</v>
      </c>
      <c r="F14" s="97">
        <v>1</v>
      </c>
      <c r="G14" s="89">
        <v>4374</v>
      </c>
      <c r="H14" s="97">
        <v>1</v>
      </c>
      <c r="I14" s="89">
        <v>4374</v>
      </c>
      <c r="J14" s="97">
        <v>1</v>
      </c>
      <c r="K14" s="89">
        <v>3847</v>
      </c>
      <c r="L14" s="97">
        <v>0.87951531778692271</v>
      </c>
      <c r="M14" s="89">
        <v>867</v>
      </c>
      <c r="N14" s="89">
        <v>867</v>
      </c>
      <c r="O14" s="97">
        <v>1</v>
      </c>
      <c r="P14" s="89">
        <v>4374</v>
      </c>
      <c r="Q14" s="97">
        <v>1</v>
      </c>
      <c r="R14" s="54"/>
    </row>
  </sheetData>
  <mergeCells count="16">
    <mergeCell ref="A1:Q1"/>
    <mergeCell ref="A2:Q2"/>
    <mergeCell ref="A3:Q3"/>
    <mergeCell ref="A4:A5"/>
    <mergeCell ref="B4:B5"/>
    <mergeCell ref="C4:C5"/>
    <mergeCell ref="D4:F4"/>
    <mergeCell ref="G4:H5"/>
    <mergeCell ref="I4:L4"/>
    <mergeCell ref="M4:O4"/>
    <mergeCell ref="P4:Q5"/>
    <mergeCell ref="R4:R5"/>
    <mergeCell ref="E5:F5"/>
    <mergeCell ref="I5:J5"/>
    <mergeCell ref="K5:L5"/>
    <mergeCell ref="N5:O5"/>
  </mergeCells>
  <pageMargins left="0.34" right="0.23" top="0.28999999999999998" bottom="0.38" header="0.27" footer="0.3"/>
  <pageSetup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C570-0DC1-49B3-A4E9-1F3F2BF8CF20}">
  <dimension ref="A1:X14"/>
  <sheetViews>
    <sheetView topLeftCell="B1" zoomScale="70" zoomScaleNormal="80" workbookViewId="0">
      <pane ySplit="5" topLeftCell="A6" activePane="bottomLeft" state="frozen"/>
      <selection pane="bottomLeft" activeCell="G22" sqref="G22"/>
    </sheetView>
  </sheetViews>
  <sheetFormatPr defaultRowHeight="15" x14ac:dyDescent="0.25"/>
  <cols>
    <col min="1" max="1" width="6.5703125" style="25" hidden="1" customWidth="1"/>
    <col min="2" max="2" width="13.42578125" bestFit="1" customWidth="1"/>
    <col min="3" max="3" width="8.7109375" style="25" customWidth="1"/>
    <col min="4" max="4" width="9.28515625" style="25" customWidth="1"/>
    <col min="5" max="5" width="7.28515625" style="25" customWidth="1"/>
    <col min="6" max="6" width="8.28515625" style="25" customWidth="1"/>
    <col min="7" max="7" width="5.42578125" style="25" customWidth="1"/>
    <col min="8" max="8" width="7.42578125" style="25" customWidth="1"/>
    <col min="9" max="9" width="6.28515625" style="25" customWidth="1"/>
    <col min="10" max="10" width="7.42578125" style="25" customWidth="1"/>
    <col min="11" max="11" width="7" style="25" customWidth="1"/>
    <col min="12" max="12" width="7.28515625" style="25" customWidth="1"/>
    <col min="13" max="13" width="9.7109375" style="25" bestFit="1" customWidth="1"/>
    <col min="14" max="14" width="5.5703125" style="25" customWidth="1"/>
    <col min="15" max="15" width="6.7109375" style="25" customWidth="1"/>
    <col min="16" max="16" width="6" style="25" hidden="1" customWidth="1"/>
    <col min="17" max="17" width="5.28515625" style="25" hidden="1" customWidth="1"/>
    <col min="18" max="18" width="36.5703125" style="41" hidden="1" customWidth="1"/>
    <col min="19" max="19" width="12.42578125" hidden="1" customWidth="1"/>
    <col min="20" max="20" width="0" hidden="1" customWidth="1"/>
    <col min="21" max="21" width="67.7109375" hidden="1" customWidth="1"/>
    <col min="22" max="22" width="22.28515625" hidden="1" customWidth="1"/>
    <col min="23" max="24" width="8.7109375" hidden="1" customWidth="1"/>
    <col min="25" max="25" width="0" hidden="1" customWidth="1"/>
  </cols>
  <sheetData>
    <row r="1" spans="1:23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</row>
    <row r="2" spans="1:23" x14ac:dyDescent="0.25">
      <c r="A2" s="172" t="s">
        <v>141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</row>
    <row r="3" spans="1:23" x14ac:dyDescent="0.25">
      <c r="A3" s="173" t="s">
        <v>142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</row>
    <row r="4" spans="1:23" ht="38.65" customHeight="1" x14ac:dyDescent="0.25">
      <c r="A4" s="219" t="s">
        <v>3</v>
      </c>
      <c r="B4" s="221" t="s">
        <v>25</v>
      </c>
      <c r="C4" s="222" t="s">
        <v>143</v>
      </c>
      <c r="D4" s="224" t="s">
        <v>137</v>
      </c>
      <c r="E4" s="224"/>
      <c r="F4" s="225"/>
      <c r="G4" s="226" t="s">
        <v>7</v>
      </c>
      <c r="H4" s="227"/>
      <c r="I4" s="230" t="s">
        <v>8</v>
      </c>
      <c r="J4" s="231"/>
      <c r="K4" s="231"/>
      <c r="L4" s="232"/>
      <c r="M4" s="233" t="s">
        <v>138</v>
      </c>
      <c r="N4" s="224"/>
      <c r="O4" s="225"/>
      <c r="P4" s="234" t="s">
        <v>139</v>
      </c>
      <c r="Q4" s="235"/>
      <c r="R4" s="169" t="s">
        <v>9</v>
      </c>
    </row>
    <row r="5" spans="1:23" ht="24" x14ac:dyDescent="0.25">
      <c r="A5" s="220"/>
      <c r="B5" s="221"/>
      <c r="C5" s="223"/>
      <c r="D5" s="99" t="s">
        <v>5</v>
      </c>
      <c r="E5" s="233" t="s">
        <v>10</v>
      </c>
      <c r="F5" s="225"/>
      <c r="G5" s="228"/>
      <c r="H5" s="229"/>
      <c r="I5" s="238" t="s">
        <v>11</v>
      </c>
      <c r="J5" s="238"/>
      <c r="K5" s="238" t="s">
        <v>12</v>
      </c>
      <c r="L5" s="238"/>
      <c r="M5" s="100" t="s">
        <v>5</v>
      </c>
      <c r="N5" s="233" t="s">
        <v>140</v>
      </c>
      <c r="O5" s="225"/>
      <c r="P5" s="236"/>
      <c r="Q5" s="237"/>
      <c r="R5" s="169"/>
    </row>
    <row r="6" spans="1:23" s="59" customFormat="1" x14ac:dyDescent="0.25">
      <c r="B6" s="92" t="s">
        <v>13</v>
      </c>
      <c r="C6" s="93">
        <v>809</v>
      </c>
      <c r="D6" s="93">
        <v>690</v>
      </c>
      <c r="E6" s="93">
        <v>690</v>
      </c>
      <c r="F6" s="108">
        <v>1</v>
      </c>
      <c r="G6" s="93">
        <v>809</v>
      </c>
      <c r="H6" s="108">
        <v>1</v>
      </c>
      <c r="I6" s="93">
        <v>809</v>
      </c>
      <c r="J6" s="108">
        <v>1</v>
      </c>
      <c r="K6" s="93">
        <v>710</v>
      </c>
      <c r="L6" s="108">
        <v>1</v>
      </c>
      <c r="M6" s="93">
        <v>119</v>
      </c>
      <c r="N6" s="93">
        <v>119</v>
      </c>
      <c r="O6" s="108">
        <v>1</v>
      </c>
      <c r="P6" s="56" t="e">
        <f>SUM(#REF!)</f>
        <v>#REF!</v>
      </c>
      <c r="Q6" s="57" t="e">
        <f t="shared" ref="Q6" si="0">P6/C6</f>
        <v>#REF!</v>
      </c>
      <c r="R6" s="58"/>
      <c r="T6" s="55">
        <f t="shared" ref="T6" si="1">D6+M6</f>
        <v>809</v>
      </c>
      <c r="U6" s="55" t="s">
        <v>144</v>
      </c>
    </row>
    <row r="7" spans="1:23" s="59" customFormat="1" x14ac:dyDescent="0.25">
      <c r="B7" s="92" t="s">
        <v>14</v>
      </c>
      <c r="C7" s="93">
        <v>406</v>
      </c>
      <c r="D7" s="93">
        <v>299</v>
      </c>
      <c r="E7" s="93">
        <v>299</v>
      </c>
      <c r="F7" s="108">
        <v>1</v>
      </c>
      <c r="G7" s="93">
        <v>406</v>
      </c>
      <c r="H7" s="108">
        <v>1</v>
      </c>
      <c r="I7" s="93">
        <v>406</v>
      </c>
      <c r="J7" s="108">
        <v>1</v>
      </c>
      <c r="K7" s="93">
        <v>406</v>
      </c>
      <c r="L7" s="108">
        <v>1</v>
      </c>
      <c r="M7" s="93">
        <v>107</v>
      </c>
      <c r="N7" s="93">
        <v>107</v>
      </c>
      <c r="O7" s="108">
        <v>1</v>
      </c>
      <c r="P7" s="56" t="e">
        <f>SUM(#REF!)</f>
        <v>#REF!</v>
      </c>
      <c r="Q7" s="57" t="e">
        <f t="shared" ref="Q7" si="2">P7/C7</f>
        <v>#REF!</v>
      </c>
      <c r="R7" s="58"/>
      <c r="T7" s="55">
        <f t="shared" ref="T7" si="3">D7+M7</f>
        <v>406</v>
      </c>
      <c r="U7" s="55" t="s">
        <v>144</v>
      </c>
    </row>
    <row r="8" spans="1:23" s="59" customFormat="1" x14ac:dyDescent="0.25">
      <c r="B8" s="92" t="s">
        <v>15</v>
      </c>
      <c r="C8" s="93">
        <v>672</v>
      </c>
      <c r="D8" s="93">
        <v>568</v>
      </c>
      <c r="E8" s="93">
        <v>568</v>
      </c>
      <c r="F8" s="108">
        <v>1</v>
      </c>
      <c r="G8" s="93">
        <v>672</v>
      </c>
      <c r="H8" s="108">
        <v>1</v>
      </c>
      <c r="I8" s="93">
        <v>672</v>
      </c>
      <c r="J8" s="108">
        <v>1</v>
      </c>
      <c r="K8" s="93">
        <v>487</v>
      </c>
      <c r="L8" s="108">
        <v>0.75154320987654322</v>
      </c>
      <c r="M8" s="93">
        <v>104</v>
      </c>
      <c r="N8" s="93">
        <v>104</v>
      </c>
      <c r="O8" s="108">
        <v>1</v>
      </c>
      <c r="P8" s="56" t="e">
        <f>SUM(#REF!)</f>
        <v>#REF!</v>
      </c>
      <c r="Q8" s="57" t="e">
        <f t="shared" ref="Q8" si="4">P8/C8</f>
        <v>#REF!</v>
      </c>
      <c r="R8" s="58"/>
      <c r="W8" s="67"/>
    </row>
    <row r="9" spans="1:23" s="59" customFormat="1" x14ac:dyDescent="0.25">
      <c r="B9" s="92" t="s">
        <v>16</v>
      </c>
      <c r="C9" s="93">
        <v>525</v>
      </c>
      <c r="D9" s="93">
        <v>453</v>
      </c>
      <c r="E9" s="93">
        <v>453</v>
      </c>
      <c r="F9" s="108">
        <v>1</v>
      </c>
      <c r="G9" s="93">
        <v>525</v>
      </c>
      <c r="H9" s="108">
        <v>1</v>
      </c>
      <c r="I9" s="93">
        <v>525</v>
      </c>
      <c r="J9" s="108">
        <v>1</v>
      </c>
      <c r="K9" s="93">
        <v>510</v>
      </c>
      <c r="L9" s="108">
        <v>1</v>
      </c>
      <c r="M9" s="93">
        <v>72</v>
      </c>
      <c r="N9" s="93">
        <v>72</v>
      </c>
      <c r="O9" s="108">
        <v>1</v>
      </c>
      <c r="P9" s="56" t="e">
        <f>SUM(#REF!)</f>
        <v>#REF!</v>
      </c>
      <c r="Q9" s="57" t="e">
        <f t="shared" ref="Q9" si="5">P9/C9</f>
        <v>#REF!</v>
      </c>
      <c r="R9" s="58"/>
      <c r="T9" s="55">
        <f>D9+M9</f>
        <v>525</v>
      </c>
      <c r="U9" s="55" t="s">
        <v>144</v>
      </c>
    </row>
    <row r="10" spans="1:23" s="59" customFormat="1" x14ac:dyDescent="0.25">
      <c r="B10" s="92" t="s">
        <v>68</v>
      </c>
      <c r="C10" s="93">
        <v>685</v>
      </c>
      <c r="D10" s="93">
        <v>630</v>
      </c>
      <c r="E10" s="93">
        <v>630</v>
      </c>
      <c r="F10" s="108">
        <v>1</v>
      </c>
      <c r="G10" s="93">
        <v>685</v>
      </c>
      <c r="H10" s="108">
        <v>1</v>
      </c>
      <c r="I10" s="93">
        <v>685</v>
      </c>
      <c r="J10" s="108">
        <v>1</v>
      </c>
      <c r="K10" s="93">
        <v>664</v>
      </c>
      <c r="L10" s="108">
        <v>1</v>
      </c>
      <c r="M10" s="93">
        <v>55</v>
      </c>
      <c r="N10" s="93">
        <v>55</v>
      </c>
      <c r="O10" s="108">
        <v>1</v>
      </c>
      <c r="P10" s="56" t="e">
        <f>SUM(#REF!)</f>
        <v>#REF!</v>
      </c>
      <c r="Q10" s="57" t="e">
        <f t="shared" ref="Q10" si="6">P10/C10</f>
        <v>#REF!</v>
      </c>
      <c r="R10" s="58"/>
      <c r="T10" s="55">
        <f t="shared" ref="T10" si="7">D10+M10</f>
        <v>685</v>
      </c>
      <c r="U10" s="55" t="s">
        <v>144</v>
      </c>
    </row>
    <row r="11" spans="1:23" s="59" customFormat="1" x14ac:dyDescent="0.25">
      <c r="B11" s="92" t="s">
        <v>18</v>
      </c>
      <c r="C11" s="93">
        <v>636</v>
      </c>
      <c r="D11" s="93">
        <v>254</v>
      </c>
      <c r="E11" s="93">
        <v>254</v>
      </c>
      <c r="F11" s="108">
        <v>1</v>
      </c>
      <c r="G11" s="93">
        <v>636</v>
      </c>
      <c r="H11" s="108">
        <v>1</v>
      </c>
      <c r="I11" s="93">
        <v>636</v>
      </c>
      <c r="J11" s="108">
        <v>1</v>
      </c>
      <c r="K11" s="93">
        <v>582</v>
      </c>
      <c r="L11" s="108">
        <v>0.94480519480519476</v>
      </c>
      <c r="M11" s="93">
        <v>382</v>
      </c>
      <c r="N11" s="93">
        <v>382</v>
      </c>
      <c r="O11" s="108">
        <v>1</v>
      </c>
      <c r="P11" s="56" t="e">
        <f>SUM(#REF!)</f>
        <v>#REF!</v>
      </c>
      <c r="Q11" s="57" t="e">
        <f t="shared" ref="Q11" si="8">P11/C11</f>
        <v>#REF!</v>
      </c>
      <c r="R11" s="58"/>
    </row>
    <row r="12" spans="1:23" s="59" customFormat="1" x14ac:dyDescent="0.25">
      <c r="B12" s="92" t="s">
        <v>19</v>
      </c>
      <c r="C12" s="93">
        <v>379</v>
      </c>
      <c r="D12" s="93">
        <v>258</v>
      </c>
      <c r="E12" s="93">
        <v>258</v>
      </c>
      <c r="F12" s="108">
        <v>1</v>
      </c>
      <c r="G12" s="93">
        <v>379</v>
      </c>
      <c r="H12" s="108">
        <v>1</v>
      </c>
      <c r="I12" s="93">
        <v>379</v>
      </c>
      <c r="J12" s="108">
        <v>1</v>
      </c>
      <c r="K12" s="93">
        <v>366</v>
      </c>
      <c r="L12" s="108">
        <v>0.96569920844327173</v>
      </c>
      <c r="M12" s="93">
        <v>121</v>
      </c>
      <c r="N12" s="93">
        <v>121</v>
      </c>
      <c r="O12" s="108">
        <v>1</v>
      </c>
      <c r="P12" s="56" t="e">
        <f>SUM(#REF!)</f>
        <v>#REF!</v>
      </c>
      <c r="Q12" s="57" t="e">
        <f t="shared" ref="Q12" si="9">P12/C12</f>
        <v>#REF!</v>
      </c>
      <c r="R12" s="54"/>
      <c r="T12" s="55">
        <f t="shared" ref="T12" si="10">D12+M12</f>
        <v>379</v>
      </c>
      <c r="U12" s="55" t="s">
        <v>144</v>
      </c>
    </row>
    <row r="13" spans="1:23" s="59" customFormat="1" x14ac:dyDescent="0.25">
      <c r="B13" s="92" t="s">
        <v>145</v>
      </c>
      <c r="C13" s="93">
        <v>124</v>
      </c>
      <c r="D13" s="93">
        <v>79</v>
      </c>
      <c r="E13" s="93">
        <v>79</v>
      </c>
      <c r="F13" s="108">
        <v>1</v>
      </c>
      <c r="G13" s="93">
        <v>124</v>
      </c>
      <c r="H13" s="108">
        <v>1</v>
      </c>
      <c r="I13" s="93">
        <v>124</v>
      </c>
      <c r="J13" s="108">
        <v>1</v>
      </c>
      <c r="K13" s="93">
        <v>122</v>
      </c>
      <c r="L13" s="108">
        <v>0.9838709677419355</v>
      </c>
      <c r="M13" s="93">
        <v>45</v>
      </c>
      <c r="N13" s="93">
        <v>45</v>
      </c>
      <c r="O13" s="108">
        <v>1</v>
      </c>
      <c r="P13" s="56">
        <v>124</v>
      </c>
      <c r="Q13" s="57">
        <v>1</v>
      </c>
      <c r="R13" s="54"/>
      <c r="T13" s="55">
        <v>124</v>
      </c>
      <c r="U13" s="55" t="s">
        <v>144</v>
      </c>
    </row>
    <row r="14" spans="1:23" s="55" customFormat="1" x14ac:dyDescent="0.25">
      <c r="B14" s="109" t="s">
        <v>22</v>
      </c>
      <c r="C14" s="36">
        <f>C6+C7+C8+C9+C10+C11+C12+C13</f>
        <v>4236</v>
      </c>
      <c r="D14" s="36">
        <f>D6+D7+D8+D9+D10+D11+D12+D13</f>
        <v>3231</v>
      </c>
      <c r="E14" s="36">
        <f>E6+E7+E8+E9+E10+E11+E12+E13</f>
        <v>3231</v>
      </c>
      <c r="F14" s="110">
        <f>E14/D14</f>
        <v>1</v>
      </c>
      <c r="G14" s="36">
        <f>G6+G7+G8+G9+G10+G11+G12+G13</f>
        <v>4236</v>
      </c>
      <c r="H14" s="110">
        <f t="shared" ref="H14" si="11">G14/C14</f>
        <v>1</v>
      </c>
      <c r="I14" s="36">
        <f>I6+I7+I8+I9+I10+I11+I12+I13</f>
        <v>4236</v>
      </c>
      <c r="J14" s="110">
        <f t="shared" ref="J14" si="12">I14/C14</f>
        <v>1</v>
      </c>
      <c r="K14" s="36">
        <f>K6+K7+K8+K9+K10+K11+K12+K13</f>
        <v>3847</v>
      </c>
      <c r="L14" s="110">
        <f t="shared" ref="L14" si="13">K14/C14</f>
        <v>0.9081680830972616</v>
      </c>
      <c r="M14" s="36">
        <f>M6+M7+M8+M9+M10+M11+M12+M13</f>
        <v>1005</v>
      </c>
      <c r="N14" s="36">
        <f>N6+N7+N8+N9+N10+N11+N12+N13</f>
        <v>1005</v>
      </c>
      <c r="O14" s="110">
        <f>N14/M14</f>
        <v>1</v>
      </c>
      <c r="P14" s="70" t="e">
        <f>P6+P7+P8+P9+P10+P11+P12+P13</f>
        <v>#REF!</v>
      </c>
      <c r="Q14" s="71" t="e">
        <f t="shared" ref="Q14" si="14">P14/C14</f>
        <v>#REF!</v>
      </c>
      <c r="R14" s="54"/>
    </row>
  </sheetData>
  <mergeCells count="16">
    <mergeCell ref="R4:R5"/>
    <mergeCell ref="E5:F5"/>
    <mergeCell ref="I5:J5"/>
    <mergeCell ref="K5:L5"/>
    <mergeCell ref="N5:O5"/>
    <mergeCell ref="A1:Q1"/>
    <mergeCell ref="A2:Q2"/>
    <mergeCell ref="A3:Q3"/>
    <mergeCell ref="A4:A5"/>
    <mergeCell ref="B4:B5"/>
    <mergeCell ref="C4:C5"/>
    <mergeCell ref="D4:F4"/>
    <mergeCell ref="G4:H5"/>
    <mergeCell ref="I4:L4"/>
    <mergeCell ref="M4:O4"/>
    <mergeCell ref="P4:Q5"/>
  </mergeCells>
  <pageMargins left="0.34" right="0.23" top="0.28999999999999998" bottom="0.38" header="0.27" footer="0.3"/>
  <pageSetup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E7E0E-4DC4-488E-AC26-9570A40A4234}">
  <dimension ref="C3:K12"/>
  <sheetViews>
    <sheetView topLeftCell="A3" workbookViewId="0">
      <selection activeCell="K8" sqref="K8"/>
    </sheetView>
  </sheetViews>
  <sheetFormatPr defaultRowHeight="15" x14ac:dyDescent="0.25"/>
  <cols>
    <col min="3" max="3" width="10.28515625" bestFit="1" customWidth="1"/>
    <col min="4" max="4" width="10.7109375" bestFit="1" customWidth="1"/>
    <col min="5" max="5" width="11.42578125" customWidth="1"/>
    <col min="6" max="6" width="12.28515625" customWidth="1"/>
    <col min="7" max="7" width="12.7109375" customWidth="1"/>
  </cols>
  <sheetData>
    <row r="3" spans="3:11" ht="56.25" x14ac:dyDescent="0.25">
      <c r="C3" s="138" t="s">
        <v>25</v>
      </c>
      <c r="D3" s="139" t="s">
        <v>137</v>
      </c>
      <c r="E3" s="140" t="s">
        <v>7</v>
      </c>
      <c r="F3" s="140" t="s">
        <v>12</v>
      </c>
      <c r="G3" s="140" t="s">
        <v>146</v>
      </c>
    </row>
    <row r="4" spans="3:11" x14ac:dyDescent="0.25">
      <c r="C4" s="136" t="s">
        <v>13</v>
      </c>
      <c r="D4" s="137">
        <v>1</v>
      </c>
      <c r="E4" s="137">
        <v>1</v>
      </c>
      <c r="F4" s="137">
        <v>1</v>
      </c>
      <c r="G4" s="137">
        <v>1</v>
      </c>
    </row>
    <row r="5" spans="3:11" x14ac:dyDescent="0.25">
      <c r="C5" s="136" t="s">
        <v>14</v>
      </c>
      <c r="D5" s="137">
        <v>1</v>
      </c>
      <c r="E5" s="137">
        <v>1</v>
      </c>
      <c r="F5" s="137">
        <v>1</v>
      </c>
      <c r="G5" s="137">
        <v>1</v>
      </c>
      <c r="K5">
        <v>1600</v>
      </c>
    </row>
    <row r="6" spans="3:11" x14ac:dyDescent="0.25">
      <c r="C6" s="136" t="s">
        <v>15</v>
      </c>
      <c r="D6" s="137">
        <v>1</v>
      </c>
      <c r="E6" s="137">
        <v>1</v>
      </c>
      <c r="F6" s="137">
        <v>0.75154320987654322</v>
      </c>
      <c r="G6" s="137">
        <v>1</v>
      </c>
      <c r="K6">
        <v>256</v>
      </c>
    </row>
    <row r="7" spans="3:11" x14ac:dyDescent="0.25">
      <c r="C7" s="136" t="s">
        <v>16</v>
      </c>
      <c r="D7" s="137">
        <v>1</v>
      </c>
      <c r="E7" s="137">
        <v>1</v>
      </c>
      <c r="F7" s="137">
        <v>1</v>
      </c>
      <c r="G7" s="137">
        <v>1</v>
      </c>
      <c r="K7">
        <f>K5/K6</f>
        <v>6.25</v>
      </c>
    </row>
    <row r="8" spans="3:11" x14ac:dyDescent="0.25">
      <c r="C8" s="136" t="s">
        <v>68</v>
      </c>
      <c r="D8" s="137">
        <v>1</v>
      </c>
      <c r="E8" s="137">
        <v>1</v>
      </c>
      <c r="F8" s="137">
        <v>1</v>
      </c>
      <c r="G8" s="137">
        <v>1</v>
      </c>
    </row>
    <row r="9" spans="3:11" x14ac:dyDescent="0.25">
      <c r="C9" s="136" t="s">
        <v>18</v>
      </c>
      <c r="D9" s="137">
        <v>1</v>
      </c>
      <c r="E9" s="137">
        <v>1</v>
      </c>
      <c r="F9" s="137">
        <v>0.94480519480519476</v>
      </c>
      <c r="G9" s="137">
        <v>1</v>
      </c>
    </row>
    <row r="10" spans="3:11" x14ac:dyDescent="0.25">
      <c r="C10" s="136" t="s">
        <v>19</v>
      </c>
      <c r="D10" s="137">
        <v>1</v>
      </c>
      <c r="E10" s="137">
        <v>1</v>
      </c>
      <c r="F10" s="137">
        <v>0.96569920844327173</v>
      </c>
      <c r="G10" s="137">
        <v>1</v>
      </c>
    </row>
    <row r="11" spans="3:11" x14ac:dyDescent="0.25">
      <c r="C11" s="136" t="s">
        <v>145</v>
      </c>
      <c r="D11" s="137">
        <v>1</v>
      </c>
      <c r="E11" s="137">
        <v>1</v>
      </c>
      <c r="F11" s="137">
        <v>0.9838709677419355</v>
      </c>
      <c r="G11" s="137">
        <v>1</v>
      </c>
    </row>
    <row r="12" spans="3:11" x14ac:dyDescent="0.25">
      <c r="C12" s="141" t="s">
        <v>22</v>
      </c>
      <c r="D12" s="142">
        <v>1</v>
      </c>
      <c r="E12" s="142">
        <v>1</v>
      </c>
      <c r="F12" s="142">
        <v>0.9081680830972616</v>
      </c>
      <c r="G12" s="14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2953-C59E-4B98-BFC9-21F9CC6F95F9}">
  <dimension ref="A1:Y14"/>
  <sheetViews>
    <sheetView topLeftCell="B1" zoomScale="70" zoomScaleNormal="80" workbookViewId="0">
      <pane ySplit="5" topLeftCell="A6" activePane="bottomLeft" state="frozen"/>
      <selection pane="bottomLeft" activeCell="F8" sqref="F8"/>
    </sheetView>
  </sheetViews>
  <sheetFormatPr defaultColWidth="8.7109375" defaultRowHeight="15" x14ac:dyDescent="0.25"/>
  <cols>
    <col min="1" max="1" width="6.5703125" style="135" hidden="1" customWidth="1"/>
    <col min="2" max="2" width="18.7109375" style="112" bestFit="1" customWidth="1"/>
    <col min="3" max="3" width="8.7109375" style="135" customWidth="1"/>
    <col min="4" max="4" width="9.28515625" style="135" customWidth="1"/>
    <col min="5" max="5" width="7.28515625" style="135" customWidth="1"/>
    <col min="6" max="6" width="8.28515625" style="135" customWidth="1"/>
    <col min="7" max="7" width="5.42578125" style="135" customWidth="1"/>
    <col min="8" max="8" width="7.42578125" style="135" customWidth="1"/>
    <col min="9" max="9" width="6.28515625" style="135" customWidth="1"/>
    <col min="10" max="10" width="7.42578125" style="135" customWidth="1"/>
    <col min="11" max="11" width="7" style="135" customWidth="1"/>
    <col min="12" max="12" width="7.28515625" style="135" customWidth="1"/>
    <col min="13" max="13" width="9.7109375" style="135" bestFit="1" customWidth="1"/>
    <col min="14" max="14" width="5.5703125" style="135" customWidth="1"/>
    <col min="15" max="15" width="6.7109375" style="135" customWidth="1"/>
    <col min="16" max="16" width="6" style="135" hidden="1" customWidth="1"/>
    <col min="17" max="17" width="5.28515625" style="135" hidden="1" customWidth="1"/>
    <col min="18" max="18" width="36.5703125" style="111" hidden="1" customWidth="1"/>
    <col min="19" max="19" width="12.42578125" style="112" hidden="1" customWidth="1"/>
    <col min="20" max="20" width="8.7109375" style="112" hidden="1" customWidth="1"/>
    <col min="21" max="21" width="59" style="112" hidden="1" customWidth="1"/>
    <col min="22" max="22" width="22.28515625" style="112" hidden="1" customWidth="1"/>
    <col min="23" max="25" width="8.7109375" style="112" hidden="1" customWidth="1"/>
    <col min="26" max="29" width="0" style="112" hidden="1" customWidth="1"/>
    <col min="30" max="16384" width="8.7109375" style="112"/>
  </cols>
  <sheetData>
    <row r="1" spans="1:23" x14ac:dyDescent="0.25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23" x14ac:dyDescent="0.25">
      <c r="A2" s="239" t="s">
        <v>147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</row>
    <row r="3" spans="1:23" x14ac:dyDescent="0.25">
      <c r="A3" s="240" t="s">
        <v>142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</row>
    <row r="4" spans="1:23" ht="38.65" customHeight="1" x14ac:dyDescent="0.25">
      <c r="A4" s="241" t="s">
        <v>3</v>
      </c>
      <c r="B4" s="242" t="s">
        <v>25</v>
      </c>
      <c r="C4" s="243" t="s">
        <v>143</v>
      </c>
      <c r="D4" s="245" t="s">
        <v>137</v>
      </c>
      <c r="E4" s="245"/>
      <c r="F4" s="246"/>
      <c r="G4" s="247" t="s">
        <v>7</v>
      </c>
      <c r="H4" s="248"/>
      <c r="I4" s="251" t="s">
        <v>8</v>
      </c>
      <c r="J4" s="252"/>
      <c r="K4" s="252"/>
      <c r="L4" s="253"/>
      <c r="M4" s="254" t="s">
        <v>138</v>
      </c>
      <c r="N4" s="245"/>
      <c r="O4" s="246"/>
      <c r="P4" s="255" t="s">
        <v>139</v>
      </c>
      <c r="Q4" s="256"/>
      <c r="R4" s="259" t="s">
        <v>9</v>
      </c>
    </row>
    <row r="5" spans="1:23" ht="22.5" x14ac:dyDescent="0.25">
      <c r="A5" s="241"/>
      <c r="B5" s="242"/>
      <c r="C5" s="244"/>
      <c r="D5" s="146" t="s">
        <v>5</v>
      </c>
      <c r="E5" s="254" t="s">
        <v>10</v>
      </c>
      <c r="F5" s="246"/>
      <c r="G5" s="249"/>
      <c r="H5" s="250"/>
      <c r="I5" s="260" t="s">
        <v>11</v>
      </c>
      <c r="J5" s="260"/>
      <c r="K5" s="260" t="s">
        <v>12</v>
      </c>
      <c r="L5" s="260"/>
      <c r="M5" s="147" t="s">
        <v>5</v>
      </c>
      <c r="N5" s="254" t="s">
        <v>140</v>
      </c>
      <c r="O5" s="246"/>
      <c r="P5" s="257"/>
      <c r="Q5" s="258"/>
      <c r="R5" s="259"/>
    </row>
    <row r="6" spans="1:23" s="126" customFormat="1" x14ac:dyDescent="0.25">
      <c r="A6" s="143" t="s">
        <v>46</v>
      </c>
      <c r="B6" s="148" t="s">
        <v>13</v>
      </c>
      <c r="C6" s="149">
        <v>907</v>
      </c>
      <c r="D6" s="149">
        <v>750</v>
      </c>
      <c r="E6" s="149">
        <v>750</v>
      </c>
      <c r="F6" s="150">
        <v>1</v>
      </c>
      <c r="G6" s="149">
        <v>907</v>
      </c>
      <c r="H6" s="150">
        <v>1</v>
      </c>
      <c r="I6" s="149">
        <v>907</v>
      </c>
      <c r="J6" s="150">
        <v>1</v>
      </c>
      <c r="K6" s="149">
        <v>804</v>
      </c>
      <c r="L6" s="150">
        <v>0.99628252788104088</v>
      </c>
      <c r="M6" s="149">
        <v>157</v>
      </c>
      <c r="N6" s="149">
        <v>157</v>
      </c>
      <c r="O6" s="150">
        <v>1</v>
      </c>
      <c r="P6" s="123" t="e">
        <f>SUM(#REF!)</f>
        <v>#REF!</v>
      </c>
      <c r="Q6" s="124" t="e">
        <f t="shared" ref="Q6" si="0">P6/C6</f>
        <v>#REF!</v>
      </c>
      <c r="R6" s="125"/>
      <c r="S6" s="126">
        <v>100</v>
      </c>
      <c r="T6" s="121">
        <f>D6+M6</f>
        <v>907</v>
      </c>
      <c r="U6" s="121"/>
    </row>
    <row r="7" spans="1:23" s="126" customFormat="1" x14ac:dyDescent="0.25">
      <c r="A7" s="143" t="s">
        <v>46</v>
      </c>
      <c r="B7" s="148" t="s">
        <v>14</v>
      </c>
      <c r="C7" s="149">
        <v>411</v>
      </c>
      <c r="D7" s="149">
        <v>303</v>
      </c>
      <c r="E7" s="149">
        <v>303</v>
      </c>
      <c r="F7" s="150">
        <v>1</v>
      </c>
      <c r="G7" s="149">
        <v>411</v>
      </c>
      <c r="H7" s="150">
        <v>1</v>
      </c>
      <c r="I7" s="149">
        <v>411</v>
      </c>
      <c r="J7" s="150">
        <v>1</v>
      </c>
      <c r="K7" s="149">
        <v>411</v>
      </c>
      <c r="L7" s="150">
        <v>1</v>
      </c>
      <c r="M7" s="149">
        <v>108</v>
      </c>
      <c r="N7" s="149">
        <v>108</v>
      </c>
      <c r="O7" s="150">
        <v>1</v>
      </c>
      <c r="P7" s="123" t="e">
        <f>SUM(#REF!)</f>
        <v>#REF!</v>
      </c>
      <c r="Q7" s="124" t="e">
        <f t="shared" ref="Q7" si="1">P7/C7</f>
        <v>#REF!</v>
      </c>
      <c r="R7" s="125"/>
      <c r="T7" s="121">
        <f t="shared" ref="T7" si="2">D7+M7</f>
        <v>411</v>
      </c>
      <c r="U7" s="121"/>
    </row>
    <row r="8" spans="1:23" s="126" customFormat="1" x14ac:dyDescent="0.25">
      <c r="A8" s="143" t="s">
        <v>46</v>
      </c>
      <c r="B8" s="148" t="s">
        <v>15</v>
      </c>
      <c r="C8" s="149">
        <v>628</v>
      </c>
      <c r="D8" s="149">
        <v>557</v>
      </c>
      <c r="E8" s="149">
        <v>557</v>
      </c>
      <c r="F8" s="150">
        <v>1</v>
      </c>
      <c r="G8" s="149">
        <v>628</v>
      </c>
      <c r="H8" s="150">
        <v>1</v>
      </c>
      <c r="I8" s="149">
        <v>628</v>
      </c>
      <c r="J8" s="150">
        <v>1</v>
      </c>
      <c r="K8" s="149">
        <v>516</v>
      </c>
      <c r="L8" s="150">
        <v>0.83360258481421645</v>
      </c>
      <c r="M8" s="149">
        <v>71</v>
      </c>
      <c r="N8" s="149">
        <v>71</v>
      </c>
      <c r="O8" s="150">
        <v>1</v>
      </c>
      <c r="P8" s="123" t="e">
        <f>SUM(#REF!)</f>
        <v>#REF!</v>
      </c>
      <c r="Q8" s="124" t="e">
        <f t="shared" ref="Q8" si="3">P8/C8</f>
        <v>#REF!</v>
      </c>
      <c r="R8" s="125"/>
      <c r="S8" s="126">
        <v>9</v>
      </c>
      <c r="W8" s="127"/>
    </row>
    <row r="9" spans="1:23" s="126" customFormat="1" x14ac:dyDescent="0.25">
      <c r="A9" s="143" t="s">
        <v>46</v>
      </c>
      <c r="B9" s="148" t="s">
        <v>16</v>
      </c>
      <c r="C9" s="149">
        <v>520</v>
      </c>
      <c r="D9" s="149">
        <v>443</v>
      </c>
      <c r="E9" s="149">
        <v>443</v>
      </c>
      <c r="F9" s="150">
        <v>1</v>
      </c>
      <c r="G9" s="149">
        <v>520</v>
      </c>
      <c r="H9" s="150">
        <v>1</v>
      </c>
      <c r="I9" s="149">
        <v>520</v>
      </c>
      <c r="J9" s="150">
        <v>1</v>
      </c>
      <c r="K9" s="149">
        <v>506</v>
      </c>
      <c r="L9" s="150">
        <v>1</v>
      </c>
      <c r="M9" s="149">
        <v>77</v>
      </c>
      <c r="N9" s="149">
        <v>77</v>
      </c>
      <c r="O9" s="150">
        <v>1</v>
      </c>
      <c r="P9" s="123" t="e">
        <f>SUM(#REF!)</f>
        <v>#REF!</v>
      </c>
      <c r="Q9" s="124" t="e">
        <f t="shared" ref="Q9" si="4">P9/C9</f>
        <v>#REF!</v>
      </c>
      <c r="R9" s="125"/>
      <c r="S9" s="126">
        <v>14</v>
      </c>
      <c r="T9" s="121">
        <f>D9+M9</f>
        <v>520</v>
      </c>
      <c r="U9" s="121"/>
    </row>
    <row r="10" spans="1:23" s="126" customFormat="1" x14ac:dyDescent="0.25">
      <c r="A10" s="143" t="s">
        <v>46</v>
      </c>
      <c r="B10" s="148" t="s">
        <v>17</v>
      </c>
      <c r="C10" s="149">
        <v>718</v>
      </c>
      <c r="D10" s="149">
        <v>660</v>
      </c>
      <c r="E10" s="149">
        <v>660</v>
      </c>
      <c r="F10" s="150">
        <v>1</v>
      </c>
      <c r="G10" s="149">
        <v>718</v>
      </c>
      <c r="H10" s="150">
        <v>1</v>
      </c>
      <c r="I10" s="149">
        <v>718</v>
      </c>
      <c r="J10" s="150">
        <v>1</v>
      </c>
      <c r="K10" s="149">
        <v>687</v>
      </c>
      <c r="L10" s="150">
        <v>1</v>
      </c>
      <c r="M10" s="149">
        <v>58</v>
      </c>
      <c r="N10" s="149">
        <v>58</v>
      </c>
      <c r="O10" s="150">
        <v>1</v>
      </c>
      <c r="P10" s="123" t="e">
        <f>SUM(#REF!)</f>
        <v>#REF!</v>
      </c>
      <c r="Q10" s="124" t="e">
        <f t="shared" ref="Q10" si="5">P10/C10</f>
        <v>#REF!</v>
      </c>
      <c r="R10" s="125"/>
      <c r="T10" s="121">
        <f t="shared" ref="T10" si="6">D10+M10</f>
        <v>718</v>
      </c>
      <c r="U10" s="121"/>
    </row>
    <row r="11" spans="1:23" s="126" customFormat="1" x14ac:dyDescent="0.25">
      <c r="A11" s="143" t="s">
        <v>46</v>
      </c>
      <c r="B11" s="148" t="s">
        <v>18</v>
      </c>
      <c r="C11" s="149">
        <v>634</v>
      </c>
      <c r="D11" s="149">
        <v>261</v>
      </c>
      <c r="E11" s="149">
        <v>261</v>
      </c>
      <c r="F11" s="150">
        <v>1</v>
      </c>
      <c r="G11" s="149">
        <v>634</v>
      </c>
      <c r="H11" s="150">
        <v>1</v>
      </c>
      <c r="I11" s="149">
        <v>634</v>
      </c>
      <c r="J11" s="150">
        <v>1</v>
      </c>
      <c r="K11" s="149">
        <v>602</v>
      </c>
      <c r="L11" s="150">
        <v>0.94952681388012616</v>
      </c>
      <c r="M11" s="149">
        <v>373</v>
      </c>
      <c r="N11" s="149">
        <v>373</v>
      </c>
      <c r="O11" s="150">
        <v>1</v>
      </c>
      <c r="P11" s="123" t="e">
        <f>SUM(#REF!)</f>
        <v>#REF!</v>
      </c>
      <c r="Q11" s="124" t="e">
        <f t="shared" ref="Q11" si="7">P11/C11</f>
        <v>#REF!</v>
      </c>
      <c r="R11" s="125"/>
    </row>
    <row r="12" spans="1:23" s="126" customFormat="1" x14ac:dyDescent="0.25">
      <c r="A12" s="143" t="s">
        <v>46</v>
      </c>
      <c r="B12" s="148" t="s">
        <v>19</v>
      </c>
      <c r="C12" s="149">
        <v>381</v>
      </c>
      <c r="D12" s="149">
        <v>259</v>
      </c>
      <c r="E12" s="149">
        <v>259</v>
      </c>
      <c r="F12" s="150">
        <v>1</v>
      </c>
      <c r="G12" s="149">
        <v>381</v>
      </c>
      <c r="H12" s="150">
        <v>1</v>
      </c>
      <c r="I12" s="149">
        <v>381</v>
      </c>
      <c r="J12" s="150">
        <v>1</v>
      </c>
      <c r="K12" s="149">
        <v>368</v>
      </c>
      <c r="L12" s="150">
        <v>0.9658792650918635</v>
      </c>
      <c r="M12" s="149">
        <v>122</v>
      </c>
      <c r="N12" s="149">
        <v>122</v>
      </c>
      <c r="O12" s="150">
        <v>1</v>
      </c>
      <c r="P12" s="123" t="e">
        <f>SUM(#REF!)</f>
        <v>#REF!</v>
      </c>
      <c r="Q12" s="124" t="e">
        <f t="shared" ref="Q12" si="8">P12/C12</f>
        <v>#REF!</v>
      </c>
      <c r="R12" s="120"/>
      <c r="T12" s="121">
        <f t="shared" ref="T12" si="9">D12+M12</f>
        <v>381</v>
      </c>
      <c r="U12" s="121"/>
    </row>
    <row r="13" spans="1:23" s="126" customFormat="1" x14ac:dyDescent="0.25">
      <c r="A13" s="143" t="s">
        <v>46</v>
      </c>
      <c r="B13" s="148" t="s">
        <v>20</v>
      </c>
      <c r="C13" s="149">
        <v>127</v>
      </c>
      <c r="D13" s="149">
        <v>47</v>
      </c>
      <c r="E13" s="149">
        <v>47</v>
      </c>
      <c r="F13" s="150">
        <v>1</v>
      </c>
      <c r="G13" s="149">
        <v>127</v>
      </c>
      <c r="H13" s="150">
        <v>1</v>
      </c>
      <c r="I13" s="149">
        <v>127</v>
      </c>
      <c r="J13" s="150">
        <v>1</v>
      </c>
      <c r="K13" s="149">
        <v>125</v>
      </c>
      <c r="L13" s="150">
        <v>0.98425196850393704</v>
      </c>
      <c r="M13" s="149">
        <v>80</v>
      </c>
      <c r="N13" s="149">
        <v>80</v>
      </c>
      <c r="O13" s="150">
        <v>1</v>
      </c>
      <c r="P13" s="123" t="e">
        <f>SUM(#REF!)</f>
        <v>#REF!</v>
      </c>
      <c r="Q13" s="124" t="e">
        <f t="shared" ref="Q13:Q14" si="10">P13/C13</f>
        <v>#REF!</v>
      </c>
      <c r="R13" s="120"/>
      <c r="T13" s="121">
        <f t="shared" ref="T13" si="11">D13+M13</f>
        <v>127</v>
      </c>
      <c r="U13" s="121"/>
    </row>
    <row r="14" spans="1:23" s="121" customFormat="1" x14ac:dyDescent="0.25">
      <c r="A14" s="144" t="s">
        <v>21</v>
      </c>
      <c r="B14" s="151" t="s">
        <v>21</v>
      </c>
      <c r="C14" s="145">
        <v>4326</v>
      </c>
      <c r="D14" s="145">
        <v>3280</v>
      </c>
      <c r="E14" s="145">
        <v>3280</v>
      </c>
      <c r="F14" s="152">
        <v>1</v>
      </c>
      <c r="G14" s="145">
        <v>4326</v>
      </c>
      <c r="H14" s="152">
        <v>1</v>
      </c>
      <c r="I14" s="145">
        <v>4326</v>
      </c>
      <c r="J14" s="152">
        <v>1</v>
      </c>
      <c r="K14" s="145">
        <v>4019</v>
      </c>
      <c r="L14" s="152">
        <v>0.96332694151486098</v>
      </c>
      <c r="M14" s="145">
        <v>1046</v>
      </c>
      <c r="N14" s="145">
        <v>1046</v>
      </c>
      <c r="O14" s="152">
        <v>1</v>
      </c>
      <c r="P14" s="133" t="e">
        <f>P6+P7+P8+P9+P10+P11+P12+P13</f>
        <v>#REF!</v>
      </c>
      <c r="Q14" s="134" t="e">
        <f t="shared" si="10"/>
        <v>#REF!</v>
      </c>
      <c r="R14" s="120"/>
      <c r="S14" s="121">
        <f>SUM(S6:S13)</f>
        <v>123</v>
      </c>
    </row>
  </sheetData>
  <mergeCells count="16">
    <mergeCell ref="R4:R5"/>
    <mergeCell ref="E5:F5"/>
    <mergeCell ref="I5:J5"/>
    <mergeCell ref="K5:L5"/>
    <mergeCell ref="N5:O5"/>
    <mergeCell ref="A1:Q1"/>
    <mergeCell ref="A2:Q2"/>
    <mergeCell ref="A3:Q3"/>
    <mergeCell ref="A4:A5"/>
    <mergeCell ref="B4:B5"/>
    <mergeCell ref="C4:C5"/>
    <mergeCell ref="D4:F4"/>
    <mergeCell ref="G4:H5"/>
    <mergeCell ref="I4:L4"/>
    <mergeCell ref="M4:O4"/>
    <mergeCell ref="P4:Q5"/>
  </mergeCells>
  <pageMargins left="0.69" right="0.23" top="0.28999999999999998" bottom="0.38" header="0.27" footer="0.3"/>
  <pageSetup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7B31-0E52-4FC9-9C4E-D1CFE784DDC5}">
  <dimension ref="A1:AS131"/>
  <sheetViews>
    <sheetView zoomScale="62" zoomScaleNormal="80" workbookViewId="0">
      <pane ySplit="5" topLeftCell="A6" activePane="bottomLeft" state="frozen"/>
      <selection pane="bottomLeft" activeCell="A2" sqref="A2:Q2"/>
    </sheetView>
  </sheetViews>
  <sheetFormatPr defaultColWidth="8.7109375" defaultRowHeight="15" x14ac:dyDescent="0.25"/>
  <cols>
    <col min="1" max="1" width="6.5703125" style="135" customWidth="1"/>
    <col min="2" max="2" width="25.5703125" style="112" customWidth="1"/>
    <col min="3" max="3" width="13" style="135" customWidth="1"/>
    <col min="4" max="4" width="9.28515625" style="135" hidden="1" customWidth="1"/>
    <col min="5" max="5" width="7.28515625" style="135" hidden="1" customWidth="1"/>
    <col min="6" max="6" width="8.28515625" style="135" hidden="1" customWidth="1"/>
    <col min="7" max="7" width="5.42578125" style="135" hidden="1" customWidth="1"/>
    <col min="8" max="8" width="7.42578125" style="135" hidden="1" customWidth="1"/>
    <col min="9" max="9" width="6.28515625" style="135" hidden="1" customWidth="1"/>
    <col min="10" max="10" width="7.42578125" style="135" hidden="1" customWidth="1"/>
    <col min="11" max="12" width="15.28515625" style="135" customWidth="1"/>
    <col min="13" max="13" width="9.7109375" style="135" hidden="1" customWidth="1"/>
    <col min="14" max="14" width="5.5703125" style="135" hidden="1" customWidth="1"/>
    <col min="15" max="15" width="6.7109375" style="135" hidden="1" customWidth="1"/>
    <col min="16" max="16" width="13.5703125" style="135" hidden="1" customWidth="1"/>
    <col min="17" max="17" width="5.28515625" style="135" hidden="1" customWidth="1"/>
    <col min="18" max="18" width="36.5703125" style="111" hidden="1" customWidth="1"/>
    <col min="19" max="19" width="12.42578125" style="112" hidden="1" customWidth="1"/>
    <col min="20" max="20" width="8.7109375" style="112" hidden="1" customWidth="1"/>
    <col min="21" max="21" width="59" style="112" hidden="1" customWidth="1"/>
    <col min="22" max="45" width="8.7109375" style="112" customWidth="1"/>
    <col min="46" max="16384" width="8.7109375" style="112"/>
  </cols>
  <sheetData>
    <row r="1" spans="1:45" x14ac:dyDescent="0.25">
      <c r="A1" s="239" t="s">
        <v>148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45" x14ac:dyDescent="0.25">
      <c r="A2" s="239" t="s">
        <v>149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</row>
    <row r="3" spans="1:45" x14ac:dyDescent="0.25">
      <c r="A3" s="240" t="s">
        <v>142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</row>
    <row r="4" spans="1:45" x14ac:dyDescent="0.25">
      <c r="A4" s="261" t="s">
        <v>3</v>
      </c>
      <c r="B4" s="261" t="s">
        <v>25</v>
      </c>
      <c r="C4" s="262" t="s">
        <v>143</v>
      </c>
      <c r="D4" s="264" t="s">
        <v>137</v>
      </c>
      <c r="E4" s="264"/>
      <c r="F4" s="265"/>
      <c r="G4" s="266" t="s">
        <v>7</v>
      </c>
      <c r="H4" s="267"/>
      <c r="I4" s="270" t="s">
        <v>8</v>
      </c>
      <c r="J4" s="271"/>
      <c r="K4" s="271"/>
      <c r="L4" s="272"/>
      <c r="M4" s="273" t="s">
        <v>138</v>
      </c>
      <c r="N4" s="274"/>
      <c r="O4" s="275"/>
      <c r="P4" s="255" t="s">
        <v>139</v>
      </c>
      <c r="Q4" s="256"/>
      <c r="R4" s="259" t="s">
        <v>9</v>
      </c>
    </row>
    <row r="5" spans="1:45" ht="45" x14ac:dyDescent="0.25">
      <c r="A5" s="261"/>
      <c r="B5" s="261"/>
      <c r="C5" s="263"/>
      <c r="D5" s="153" t="s">
        <v>5</v>
      </c>
      <c r="E5" s="276" t="s">
        <v>10</v>
      </c>
      <c r="F5" s="265"/>
      <c r="G5" s="268"/>
      <c r="H5" s="269"/>
      <c r="I5" s="277" t="s">
        <v>11</v>
      </c>
      <c r="J5" s="277"/>
      <c r="K5" s="154" t="s">
        <v>12</v>
      </c>
      <c r="L5" s="154" t="s">
        <v>150</v>
      </c>
      <c r="M5" s="114" t="s">
        <v>5</v>
      </c>
      <c r="N5" s="278" t="s">
        <v>140</v>
      </c>
      <c r="O5" s="279"/>
      <c r="P5" s="257"/>
      <c r="Q5" s="258"/>
      <c r="R5" s="259"/>
    </row>
    <row r="6" spans="1:45" x14ac:dyDescent="0.25">
      <c r="A6" s="281" t="s">
        <v>13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3"/>
      <c r="R6" s="116"/>
    </row>
    <row r="7" spans="1:45" s="121" customFormat="1" x14ac:dyDescent="0.25">
      <c r="A7" s="117">
        <v>1</v>
      </c>
      <c r="B7" s="118" t="s">
        <v>27</v>
      </c>
      <c r="C7" s="117">
        <v>132</v>
      </c>
      <c r="D7" s="98">
        <v>113</v>
      </c>
      <c r="E7" s="98">
        <f>D7</f>
        <v>113</v>
      </c>
      <c r="F7" s="64">
        <f>E7/D7</f>
        <v>1</v>
      </c>
      <c r="G7" s="107">
        <v>132</v>
      </c>
      <c r="H7" s="65">
        <f t="shared" ref="H7:H26" si="0">G7/C7</f>
        <v>1</v>
      </c>
      <c r="I7" s="104">
        <v>132</v>
      </c>
      <c r="J7" s="66">
        <f t="shared" ref="J7:J27" si="1">I7/C7</f>
        <v>1</v>
      </c>
      <c r="K7" s="105">
        <v>132</v>
      </c>
      <c r="L7" s="106">
        <f>K7/C7</f>
        <v>1</v>
      </c>
      <c r="M7" s="98">
        <v>19</v>
      </c>
      <c r="N7" s="98">
        <v>19</v>
      </c>
      <c r="O7" s="64">
        <f>N7/M7</f>
        <v>1</v>
      </c>
      <c r="P7" s="88">
        <v>137</v>
      </c>
      <c r="Q7" s="119">
        <f t="shared" ref="Q7:Q27" si="2">P7/C7</f>
        <v>1.0378787878787878</v>
      </c>
      <c r="R7" s="120"/>
      <c r="T7" s="121">
        <f t="shared" ref="T7:T26" si="3">D7+M7</f>
        <v>132</v>
      </c>
      <c r="AR7" s="121">
        <f t="shared" ref="AR7:AR24" si="4">E7+N7</f>
        <v>132</v>
      </c>
      <c r="AS7" s="121" t="s">
        <v>144</v>
      </c>
    </row>
    <row r="8" spans="1:45" s="121" customFormat="1" x14ac:dyDescent="0.25">
      <c r="A8" s="117">
        <v>2</v>
      </c>
      <c r="B8" s="122" t="s">
        <v>151</v>
      </c>
      <c r="C8" s="117">
        <v>187</v>
      </c>
      <c r="D8" s="98">
        <v>154</v>
      </c>
      <c r="E8" s="98">
        <f t="shared" ref="E8:E26" si="5">D8</f>
        <v>154</v>
      </c>
      <c r="F8" s="64">
        <f t="shared" ref="F8:F26" si="6">E8/D8</f>
        <v>1</v>
      </c>
      <c r="G8" s="107">
        <v>187</v>
      </c>
      <c r="H8" s="65">
        <f t="shared" si="0"/>
        <v>1</v>
      </c>
      <c r="I8" s="104">
        <v>187</v>
      </c>
      <c r="J8" s="66">
        <f t="shared" si="1"/>
        <v>1</v>
      </c>
      <c r="K8" s="105">
        <v>187</v>
      </c>
      <c r="L8" s="106">
        <f t="shared" ref="L8:L26" si="7">K8/C8</f>
        <v>1</v>
      </c>
      <c r="M8" s="98">
        <v>33</v>
      </c>
      <c r="N8" s="98">
        <v>33</v>
      </c>
      <c r="O8" s="64">
        <f t="shared" ref="O8:O23" si="8">N8/M8</f>
        <v>1</v>
      </c>
      <c r="P8" s="88">
        <v>199</v>
      </c>
      <c r="Q8" s="119">
        <f t="shared" si="2"/>
        <v>1.0641711229946524</v>
      </c>
      <c r="R8" s="120"/>
      <c r="T8" s="121">
        <f t="shared" si="3"/>
        <v>187</v>
      </c>
      <c r="AR8" s="121">
        <f t="shared" si="4"/>
        <v>187</v>
      </c>
      <c r="AS8" s="121" t="s">
        <v>144</v>
      </c>
    </row>
    <row r="9" spans="1:45" s="121" customFormat="1" x14ac:dyDescent="0.25">
      <c r="A9" s="117">
        <v>3</v>
      </c>
      <c r="B9" s="122" t="s">
        <v>152</v>
      </c>
      <c r="C9" s="117">
        <v>32</v>
      </c>
      <c r="D9" s="98">
        <v>28</v>
      </c>
      <c r="E9" s="98">
        <f t="shared" si="5"/>
        <v>28</v>
      </c>
      <c r="F9" s="64">
        <f t="shared" si="6"/>
        <v>1</v>
      </c>
      <c r="G9" s="107">
        <v>32</v>
      </c>
      <c r="H9" s="65">
        <f t="shared" si="0"/>
        <v>1</v>
      </c>
      <c r="I9" s="104">
        <v>32</v>
      </c>
      <c r="J9" s="66">
        <f t="shared" si="1"/>
        <v>1</v>
      </c>
      <c r="K9" s="105">
        <v>22</v>
      </c>
      <c r="L9" s="106">
        <f t="shared" si="7"/>
        <v>0.6875</v>
      </c>
      <c r="M9" s="98">
        <v>4</v>
      </c>
      <c r="N9" s="98">
        <v>4</v>
      </c>
      <c r="O9" s="64">
        <f t="shared" si="8"/>
        <v>1</v>
      </c>
      <c r="P9" s="88"/>
      <c r="Q9" s="119"/>
      <c r="R9" s="120"/>
      <c r="T9" s="121">
        <f t="shared" si="3"/>
        <v>32</v>
      </c>
    </row>
    <row r="10" spans="1:45" s="121" customFormat="1" x14ac:dyDescent="0.25">
      <c r="A10" s="117">
        <v>4</v>
      </c>
      <c r="B10" s="122" t="s">
        <v>29</v>
      </c>
      <c r="C10" s="117">
        <v>81</v>
      </c>
      <c r="D10" s="98">
        <v>66</v>
      </c>
      <c r="E10" s="98">
        <v>66</v>
      </c>
      <c r="F10" s="64">
        <f t="shared" si="6"/>
        <v>1</v>
      </c>
      <c r="G10" s="107">
        <v>81</v>
      </c>
      <c r="H10" s="65">
        <f t="shared" si="0"/>
        <v>1</v>
      </c>
      <c r="I10" s="104">
        <v>81</v>
      </c>
      <c r="J10" s="66">
        <f t="shared" si="1"/>
        <v>1</v>
      </c>
      <c r="K10" s="105">
        <v>81</v>
      </c>
      <c r="L10" s="106">
        <f t="shared" si="7"/>
        <v>1</v>
      </c>
      <c r="M10" s="98">
        <v>15</v>
      </c>
      <c r="N10" s="98">
        <v>15</v>
      </c>
      <c r="O10" s="64">
        <f t="shared" si="8"/>
        <v>1</v>
      </c>
      <c r="P10" s="88">
        <v>81</v>
      </c>
      <c r="Q10" s="119">
        <f t="shared" si="2"/>
        <v>1</v>
      </c>
      <c r="R10" s="120"/>
      <c r="T10" s="121">
        <f t="shared" si="3"/>
        <v>81</v>
      </c>
      <c r="AR10" s="121">
        <f t="shared" si="4"/>
        <v>81</v>
      </c>
      <c r="AS10" s="121" t="s">
        <v>144</v>
      </c>
    </row>
    <row r="11" spans="1:45" s="121" customFormat="1" x14ac:dyDescent="0.25">
      <c r="A11" s="117">
        <v>5</v>
      </c>
      <c r="B11" s="122" t="s">
        <v>30</v>
      </c>
      <c r="C11" s="117">
        <v>66</v>
      </c>
      <c r="D11" s="98">
        <v>50</v>
      </c>
      <c r="E11" s="98">
        <v>50</v>
      </c>
      <c r="F11" s="64">
        <f t="shared" si="6"/>
        <v>1</v>
      </c>
      <c r="G11" s="107">
        <v>66</v>
      </c>
      <c r="H11" s="65">
        <f t="shared" si="0"/>
        <v>1</v>
      </c>
      <c r="I11" s="104">
        <v>66</v>
      </c>
      <c r="J11" s="66">
        <f t="shared" si="1"/>
        <v>1</v>
      </c>
      <c r="K11" s="105">
        <v>66</v>
      </c>
      <c r="L11" s="106">
        <f t="shared" si="7"/>
        <v>1</v>
      </c>
      <c r="M11" s="98">
        <v>16</v>
      </c>
      <c r="N11" s="98">
        <v>16</v>
      </c>
      <c r="O11" s="64">
        <f t="shared" si="8"/>
        <v>1</v>
      </c>
      <c r="P11" s="88">
        <v>68</v>
      </c>
      <c r="Q11" s="119">
        <f t="shared" si="2"/>
        <v>1.0303030303030303</v>
      </c>
      <c r="R11" s="120"/>
      <c r="T11" s="121">
        <f t="shared" si="3"/>
        <v>66</v>
      </c>
      <c r="AR11" s="121">
        <f t="shared" si="4"/>
        <v>66</v>
      </c>
      <c r="AS11" s="121" t="s">
        <v>144</v>
      </c>
    </row>
    <row r="12" spans="1:45" s="121" customFormat="1" x14ac:dyDescent="0.25">
      <c r="A12" s="117">
        <v>6</v>
      </c>
      <c r="B12" s="122" t="s">
        <v>31</v>
      </c>
      <c r="C12" s="117">
        <v>142</v>
      </c>
      <c r="D12" s="98">
        <v>124</v>
      </c>
      <c r="E12" s="98">
        <f t="shared" si="5"/>
        <v>124</v>
      </c>
      <c r="F12" s="64">
        <f t="shared" si="6"/>
        <v>1</v>
      </c>
      <c r="G12" s="107">
        <v>142</v>
      </c>
      <c r="H12" s="65">
        <f t="shared" si="0"/>
        <v>1</v>
      </c>
      <c r="I12" s="104">
        <v>142</v>
      </c>
      <c r="J12" s="66">
        <f t="shared" si="1"/>
        <v>1</v>
      </c>
      <c r="K12" s="105">
        <v>142</v>
      </c>
      <c r="L12" s="106">
        <f t="shared" si="7"/>
        <v>1</v>
      </c>
      <c r="M12" s="98">
        <v>18</v>
      </c>
      <c r="N12" s="98">
        <v>18</v>
      </c>
      <c r="O12" s="64">
        <f t="shared" si="8"/>
        <v>1</v>
      </c>
      <c r="P12" s="88">
        <v>142</v>
      </c>
      <c r="Q12" s="119">
        <f t="shared" si="2"/>
        <v>1</v>
      </c>
      <c r="R12" s="120"/>
      <c r="T12" s="121">
        <f t="shared" si="3"/>
        <v>142</v>
      </c>
      <c r="AR12" s="121">
        <f t="shared" si="4"/>
        <v>142</v>
      </c>
      <c r="AS12" s="121" t="s">
        <v>144</v>
      </c>
    </row>
    <row r="13" spans="1:45" s="121" customFormat="1" x14ac:dyDescent="0.25">
      <c r="A13" s="117">
        <v>7</v>
      </c>
      <c r="B13" s="122" t="s">
        <v>32</v>
      </c>
      <c r="C13" s="117">
        <v>14</v>
      </c>
      <c r="D13" s="98">
        <f t="shared" ref="D13:D26" si="9">C13-M13</f>
        <v>13</v>
      </c>
      <c r="E13" s="98">
        <f t="shared" si="5"/>
        <v>13</v>
      </c>
      <c r="F13" s="64">
        <f t="shared" si="6"/>
        <v>1</v>
      </c>
      <c r="G13" s="107">
        <v>14</v>
      </c>
      <c r="H13" s="65">
        <f t="shared" si="0"/>
        <v>1</v>
      </c>
      <c r="I13" s="104">
        <v>14</v>
      </c>
      <c r="J13" s="66">
        <f t="shared" si="1"/>
        <v>1</v>
      </c>
      <c r="K13" s="105">
        <v>14</v>
      </c>
      <c r="L13" s="106">
        <f t="shared" si="7"/>
        <v>1</v>
      </c>
      <c r="M13" s="98">
        <v>1</v>
      </c>
      <c r="N13" s="98">
        <v>1</v>
      </c>
      <c r="O13" s="64">
        <f t="shared" si="8"/>
        <v>1</v>
      </c>
      <c r="P13" s="88">
        <v>15</v>
      </c>
      <c r="Q13" s="119">
        <f t="shared" si="2"/>
        <v>1.0714285714285714</v>
      </c>
      <c r="R13" s="120"/>
      <c r="T13" s="121">
        <f t="shared" si="3"/>
        <v>14</v>
      </c>
      <c r="AR13" s="121">
        <f t="shared" si="4"/>
        <v>14</v>
      </c>
      <c r="AS13" s="121" t="s">
        <v>144</v>
      </c>
    </row>
    <row r="14" spans="1:45" s="121" customFormat="1" x14ac:dyDescent="0.25">
      <c r="A14" s="117">
        <v>8</v>
      </c>
      <c r="B14" s="122" t="s">
        <v>33</v>
      </c>
      <c r="C14" s="117">
        <v>35</v>
      </c>
      <c r="D14" s="98">
        <v>32</v>
      </c>
      <c r="E14" s="98">
        <f t="shared" si="5"/>
        <v>32</v>
      </c>
      <c r="F14" s="64">
        <f t="shared" si="6"/>
        <v>1</v>
      </c>
      <c r="G14" s="107">
        <v>35</v>
      </c>
      <c r="H14" s="65">
        <f t="shared" si="0"/>
        <v>1</v>
      </c>
      <c r="I14" s="104">
        <v>35</v>
      </c>
      <c r="J14" s="66">
        <f t="shared" si="1"/>
        <v>1</v>
      </c>
      <c r="K14" s="105">
        <v>35</v>
      </c>
      <c r="L14" s="106">
        <f t="shared" si="7"/>
        <v>1</v>
      </c>
      <c r="M14" s="98">
        <v>3</v>
      </c>
      <c r="N14" s="98">
        <v>3</v>
      </c>
      <c r="O14" s="64">
        <f t="shared" si="8"/>
        <v>1</v>
      </c>
      <c r="P14" s="88">
        <v>57</v>
      </c>
      <c r="Q14" s="119">
        <f t="shared" si="2"/>
        <v>1.6285714285714286</v>
      </c>
      <c r="R14" s="120"/>
      <c r="T14" s="121">
        <f t="shared" si="3"/>
        <v>35</v>
      </c>
      <c r="AR14" s="121">
        <f t="shared" si="4"/>
        <v>35</v>
      </c>
      <c r="AS14" s="121" t="s">
        <v>144</v>
      </c>
    </row>
    <row r="15" spans="1:45" s="121" customFormat="1" x14ac:dyDescent="0.25">
      <c r="A15" s="117">
        <v>9</v>
      </c>
      <c r="B15" s="122" t="s">
        <v>34</v>
      </c>
      <c r="C15" s="117">
        <v>20</v>
      </c>
      <c r="D15" s="98">
        <v>20</v>
      </c>
      <c r="E15" s="98">
        <f t="shared" si="5"/>
        <v>20</v>
      </c>
      <c r="F15" s="64">
        <f t="shared" si="6"/>
        <v>1</v>
      </c>
      <c r="G15" s="107">
        <v>20</v>
      </c>
      <c r="H15" s="65">
        <f t="shared" si="0"/>
        <v>1</v>
      </c>
      <c r="I15" s="104">
        <v>20</v>
      </c>
      <c r="J15" s="66">
        <f t="shared" si="1"/>
        <v>1</v>
      </c>
      <c r="K15" s="105">
        <v>20</v>
      </c>
      <c r="L15" s="106">
        <f t="shared" si="7"/>
        <v>1</v>
      </c>
      <c r="M15" s="98">
        <v>0</v>
      </c>
      <c r="N15" s="98">
        <v>0</v>
      </c>
      <c r="O15" s="64">
        <v>1</v>
      </c>
      <c r="P15" s="88">
        <v>22</v>
      </c>
      <c r="Q15" s="119">
        <f t="shared" si="2"/>
        <v>1.1000000000000001</v>
      </c>
      <c r="R15" s="120"/>
      <c r="T15" s="121">
        <f t="shared" si="3"/>
        <v>20</v>
      </c>
      <c r="AR15" s="121">
        <f t="shared" si="4"/>
        <v>20</v>
      </c>
      <c r="AS15" s="121" t="s">
        <v>144</v>
      </c>
    </row>
    <row r="16" spans="1:45" s="121" customFormat="1" x14ac:dyDescent="0.25">
      <c r="A16" s="117">
        <v>10</v>
      </c>
      <c r="B16" s="122" t="s">
        <v>35</v>
      </c>
      <c r="C16" s="117">
        <v>12</v>
      </c>
      <c r="D16" s="98">
        <v>7</v>
      </c>
      <c r="E16" s="98">
        <f t="shared" si="5"/>
        <v>7</v>
      </c>
      <c r="F16" s="64">
        <f t="shared" si="6"/>
        <v>1</v>
      </c>
      <c r="G16" s="107">
        <v>12</v>
      </c>
      <c r="H16" s="65">
        <f t="shared" si="0"/>
        <v>1</v>
      </c>
      <c r="I16" s="104">
        <v>12</v>
      </c>
      <c r="J16" s="66">
        <f t="shared" si="1"/>
        <v>1</v>
      </c>
      <c r="K16" s="105">
        <v>12</v>
      </c>
      <c r="L16" s="106">
        <f t="shared" si="7"/>
        <v>1</v>
      </c>
      <c r="M16" s="98">
        <v>5</v>
      </c>
      <c r="N16" s="98">
        <v>5</v>
      </c>
      <c r="O16" s="64">
        <f t="shared" si="8"/>
        <v>1</v>
      </c>
      <c r="P16" s="88">
        <v>12</v>
      </c>
      <c r="Q16" s="119">
        <f t="shared" si="2"/>
        <v>1</v>
      </c>
      <c r="R16" s="120"/>
      <c r="T16" s="121">
        <f t="shared" si="3"/>
        <v>12</v>
      </c>
      <c r="AR16" s="121">
        <f t="shared" si="4"/>
        <v>12</v>
      </c>
      <c r="AS16" s="121" t="s">
        <v>144</v>
      </c>
    </row>
    <row r="17" spans="1:45" s="121" customFormat="1" x14ac:dyDescent="0.25">
      <c r="A17" s="117">
        <v>11</v>
      </c>
      <c r="B17" s="122" t="s">
        <v>36</v>
      </c>
      <c r="C17" s="117">
        <v>12</v>
      </c>
      <c r="D17" s="98">
        <f t="shared" si="9"/>
        <v>4</v>
      </c>
      <c r="E17" s="98">
        <f t="shared" si="5"/>
        <v>4</v>
      </c>
      <c r="F17" s="64">
        <f t="shared" si="6"/>
        <v>1</v>
      </c>
      <c r="G17" s="107">
        <v>12</v>
      </c>
      <c r="H17" s="65">
        <f t="shared" si="0"/>
        <v>1</v>
      </c>
      <c r="I17" s="104">
        <v>12</v>
      </c>
      <c r="J17" s="66">
        <f t="shared" si="1"/>
        <v>1</v>
      </c>
      <c r="K17" s="105">
        <v>12</v>
      </c>
      <c r="L17" s="106">
        <f t="shared" si="7"/>
        <v>1</v>
      </c>
      <c r="M17" s="98">
        <v>8</v>
      </c>
      <c r="N17" s="98">
        <v>8</v>
      </c>
      <c r="O17" s="64">
        <f t="shared" si="8"/>
        <v>1</v>
      </c>
      <c r="P17" s="88">
        <v>13</v>
      </c>
      <c r="Q17" s="119">
        <f t="shared" si="2"/>
        <v>1.0833333333333333</v>
      </c>
      <c r="R17" s="120"/>
      <c r="T17" s="121">
        <f t="shared" si="3"/>
        <v>12</v>
      </c>
      <c r="AR17" s="121">
        <f t="shared" si="4"/>
        <v>12</v>
      </c>
      <c r="AS17" s="121" t="s">
        <v>144</v>
      </c>
    </row>
    <row r="18" spans="1:45" s="121" customFormat="1" x14ac:dyDescent="0.25">
      <c r="A18" s="117">
        <v>12</v>
      </c>
      <c r="B18" s="122" t="s">
        <v>37</v>
      </c>
      <c r="C18" s="117">
        <v>16</v>
      </c>
      <c r="D18" s="98">
        <v>15</v>
      </c>
      <c r="E18" s="98">
        <f t="shared" si="5"/>
        <v>15</v>
      </c>
      <c r="F18" s="64">
        <f t="shared" si="6"/>
        <v>1</v>
      </c>
      <c r="G18" s="107">
        <v>16</v>
      </c>
      <c r="H18" s="65">
        <f t="shared" si="0"/>
        <v>1</v>
      </c>
      <c r="I18" s="104">
        <v>16</v>
      </c>
      <c r="J18" s="66">
        <f t="shared" si="1"/>
        <v>1</v>
      </c>
      <c r="K18" s="105">
        <v>16</v>
      </c>
      <c r="L18" s="106">
        <f t="shared" si="7"/>
        <v>1</v>
      </c>
      <c r="M18" s="98">
        <v>1</v>
      </c>
      <c r="N18" s="98">
        <v>1</v>
      </c>
      <c r="O18" s="64">
        <v>1</v>
      </c>
      <c r="P18" s="88">
        <v>16</v>
      </c>
      <c r="Q18" s="119">
        <f t="shared" si="2"/>
        <v>1</v>
      </c>
      <c r="R18" s="120"/>
      <c r="T18" s="121">
        <f t="shared" si="3"/>
        <v>16</v>
      </c>
      <c r="AR18" s="121">
        <f t="shared" si="4"/>
        <v>16</v>
      </c>
      <c r="AS18" s="121" t="s">
        <v>144</v>
      </c>
    </row>
    <row r="19" spans="1:45" s="121" customFormat="1" x14ac:dyDescent="0.25">
      <c r="A19" s="117">
        <v>13</v>
      </c>
      <c r="B19" s="122" t="s">
        <v>38</v>
      </c>
      <c r="C19" s="117">
        <v>6</v>
      </c>
      <c r="D19" s="98">
        <v>2</v>
      </c>
      <c r="E19" s="98">
        <f t="shared" si="5"/>
        <v>2</v>
      </c>
      <c r="F19" s="64">
        <f t="shared" si="6"/>
        <v>1</v>
      </c>
      <c r="G19" s="107">
        <v>6</v>
      </c>
      <c r="H19" s="65">
        <f t="shared" si="0"/>
        <v>1</v>
      </c>
      <c r="I19" s="104">
        <v>6</v>
      </c>
      <c r="J19" s="66">
        <f t="shared" si="1"/>
        <v>1</v>
      </c>
      <c r="K19" s="105">
        <v>6</v>
      </c>
      <c r="L19" s="106">
        <f t="shared" si="7"/>
        <v>1</v>
      </c>
      <c r="M19" s="98">
        <v>4</v>
      </c>
      <c r="N19" s="98">
        <v>4</v>
      </c>
      <c r="O19" s="64">
        <v>1</v>
      </c>
      <c r="P19" s="88">
        <v>1</v>
      </c>
      <c r="Q19" s="119">
        <f t="shared" si="2"/>
        <v>0.16666666666666666</v>
      </c>
      <c r="R19" s="120"/>
      <c r="T19" s="121">
        <f t="shared" si="3"/>
        <v>6</v>
      </c>
      <c r="AR19" s="121">
        <f t="shared" si="4"/>
        <v>6</v>
      </c>
      <c r="AS19" s="121" t="s">
        <v>144</v>
      </c>
    </row>
    <row r="20" spans="1:45" s="121" customFormat="1" x14ac:dyDescent="0.25">
      <c r="A20" s="117">
        <v>14</v>
      </c>
      <c r="B20" s="122" t="s">
        <v>39</v>
      </c>
      <c r="C20" s="117">
        <v>4</v>
      </c>
      <c r="D20" s="98">
        <v>3</v>
      </c>
      <c r="E20" s="98">
        <f t="shared" si="5"/>
        <v>3</v>
      </c>
      <c r="F20" s="64">
        <f t="shared" si="6"/>
        <v>1</v>
      </c>
      <c r="G20" s="107">
        <v>4</v>
      </c>
      <c r="H20" s="65">
        <f t="shared" si="0"/>
        <v>1</v>
      </c>
      <c r="I20" s="104">
        <v>4</v>
      </c>
      <c r="J20" s="66">
        <f t="shared" si="1"/>
        <v>1</v>
      </c>
      <c r="K20" s="105">
        <v>4</v>
      </c>
      <c r="L20" s="106">
        <f t="shared" si="7"/>
        <v>1</v>
      </c>
      <c r="M20" s="98">
        <v>1</v>
      </c>
      <c r="N20" s="98">
        <v>1</v>
      </c>
      <c r="O20" s="64">
        <f t="shared" si="8"/>
        <v>1</v>
      </c>
      <c r="P20" s="88">
        <v>4</v>
      </c>
      <c r="Q20" s="119">
        <f t="shared" si="2"/>
        <v>1</v>
      </c>
      <c r="R20" s="120"/>
      <c r="T20" s="121">
        <f t="shared" si="3"/>
        <v>4</v>
      </c>
      <c r="AR20" s="121">
        <f t="shared" si="4"/>
        <v>4</v>
      </c>
      <c r="AS20" s="121" t="s">
        <v>144</v>
      </c>
    </row>
    <row r="21" spans="1:45" s="121" customFormat="1" x14ac:dyDescent="0.25">
      <c r="A21" s="117">
        <v>15</v>
      </c>
      <c r="B21" s="122" t="s">
        <v>40</v>
      </c>
      <c r="C21" s="117">
        <v>9</v>
      </c>
      <c r="D21" s="98">
        <f t="shared" si="9"/>
        <v>8</v>
      </c>
      <c r="E21" s="98">
        <f t="shared" si="5"/>
        <v>8</v>
      </c>
      <c r="F21" s="64">
        <f t="shared" si="6"/>
        <v>1</v>
      </c>
      <c r="G21" s="107">
        <v>9</v>
      </c>
      <c r="H21" s="65">
        <f t="shared" si="0"/>
        <v>1</v>
      </c>
      <c r="I21" s="104">
        <v>9</v>
      </c>
      <c r="J21" s="66">
        <f t="shared" si="1"/>
        <v>1</v>
      </c>
      <c r="K21" s="105">
        <v>9</v>
      </c>
      <c r="L21" s="106">
        <f t="shared" si="7"/>
        <v>1</v>
      </c>
      <c r="M21" s="98">
        <v>1</v>
      </c>
      <c r="N21" s="98">
        <v>1</v>
      </c>
      <c r="O21" s="64">
        <f t="shared" si="8"/>
        <v>1</v>
      </c>
      <c r="P21" s="88">
        <v>9</v>
      </c>
      <c r="Q21" s="119">
        <f t="shared" si="2"/>
        <v>1</v>
      </c>
      <c r="R21" s="120"/>
      <c r="T21" s="121">
        <f t="shared" si="3"/>
        <v>9</v>
      </c>
      <c r="AR21" s="121">
        <f t="shared" si="4"/>
        <v>9</v>
      </c>
      <c r="AS21" s="121" t="s">
        <v>144</v>
      </c>
    </row>
    <row r="22" spans="1:45" s="121" customFormat="1" x14ac:dyDescent="0.25">
      <c r="A22" s="117">
        <v>16</v>
      </c>
      <c r="B22" s="122" t="s">
        <v>41</v>
      </c>
      <c r="C22" s="117">
        <v>4</v>
      </c>
      <c r="D22" s="98">
        <f t="shared" si="9"/>
        <v>3</v>
      </c>
      <c r="E22" s="98">
        <f t="shared" si="5"/>
        <v>3</v>
      </c>
      <c r="F22" s="64">
        <f t="shared" si="6"/>
        <v>1</v>
      </c>
      <c r="G22" s="107">
        <v>4</v>
      </c>
      <c r="H22" s="65">
        <f t="shared" si="0"/>
        <v>1</v>
      </c>
      <c r="I22" s="104">
        <v>4</v>
      </c>
      <c r="J22" s="66">
        <f t="shared" si="1"/>
        <v>1</v>
      </c>
      <c r="K22" s="105">
        <v>4</v>
      </c>
      <c r="L22" s="106">
        <f t="shared" si="7"/>
        <v>1</v>
      </c>
      <c r="M22" s="98">
        <v>1</v>
      </c>
      <c r="N22" s="98">
        <v>1</v>
      </c>
      <c r="O22" s="64">
        <f t="shared" si="8"/>
        <v>1</v>
      </c>
      <c r="P22" s="88">
        <v>4</v>
      </c>
      <c r="Q22" s="119">
        <f t="shared" si="2"/>
        <v>1</v>
      </c>
      <c r="R22" s="120"/>
      <c r="T22" s="121">
        <f t="shared" si="3"/>
        <v>4</v>
      </c>
      <c r="AR22" s="121">
        <f t="shared" si="4"/>
        <v>4</v>
      </c>
      <c r="AS22" s="121" t="s">
        <v>144</v>
      </c>
    </row>
    <row r="23" spans="1:45" s="121" customFormat="1" x14ac:dyDescent="0.25">
      <c r="A23" s="117">
        <v>17</v>
      </c>
      <c r="B23" s="122" t="s">
        <v>42</v>
      </c>
      <c r="C23" s="117">
        <v>9</v>
      </c>
      <c r="D23" s="98">
        <v>5</v>
      </c>
      <c r="E23" s="98">
        <v>5</v>
      </c>
      <c r="F23" s="64">
        <f t="shared" si="6"/>
        <v>1</v>
      </c>
      <c r="G23" s="107">
        <v>9</v>
      </c>
      <c r="H23" s="65">
        <f t="shared" si="0"/>
        <v>1</v>
      </c>
      <c r="I23" s="104">
        <v>9</v>
      </c>
      <c r="J23" s="66">
        <f t="shared" si="1"/>
        <v>1</v>
      </c>
      <c r="K23" s="105">
        <v>9</v>
      </c>
      <c r="L23" s="106">
        <f t="shared" si="7"/>
        <v>1</v>
      </c>
      <c r="M23" s="98">
        <v>4</v>
      </c>
      <c r="N23" s="98">
        <v>4</v>
      </c>
      <c r="O23" s="64">
        <f t="shared" si="8"/>
        <v>1</v>
      </c>
      <c r="P23" s="88">
        <v>5</v>
      </c>
      <c r="Q23" s="119">
        <f t="shared" si="2"/>
        <v>0.55555555555555558</v>
      </c>
      <c r="R23" s="120"/>
      <c r="T23" s="121">
        <f t="shared" si="3"/>
        <v>9</v>
      </c>
      <c r="AR23" s="121">
        <f t="shared" si="4"/>
        <v>9</v>
      </c>
      <c r="AS23" s="121" t="s">
        <v>144</v>
      </c>
    </row>
    <row r="24" spans="1:45" s="121" customFormat="1" x14ac:dyDescent="0.25">
      <c r="A24" s="117">
        <v>18</v>
      </c>
      <c r="B24" s="122" t="s">
        <v>43</v>
      </c>
      <c r="C24" s="117">
        <v>4</v>
      </c>
      <c r="D24" s="98">
        <v>4</v>
      </c>
      <c r="E24" s="98">
        <v>4</v>
      </c>
      <c r="F24" s="64">
        <f t="shared" si="6"/>
        <v>1</v>
      </c>
      <c r="G24" s="107">
        <v>4</v>
      </c>
      <c r="H24" s="65">
        <f t="shared" si="0"/>
        <v>1</v>
      </c>
      <c r="I24" s="104">
        <v>4</v>
      </c>
      <c r="J24" s="66">
        <f t="shared" si="1"/>
        <v>1</v>
      </c>
      <c r="K24" s="105">
        <v>4</v>
      </c>
      <c r="L24" s="106">
        <f t="shared" si="7"/>
        <v>1</v>
      </c>
      <c r="M24" s="98">
        <v>0</v>
      </c>
      <c r="N24" s="98">
        <v>0</v>
      </c>
      <c r="O24" s="64">
        <v>1</v>
      </c>
      <c r="P24" s="88">
        <v>1</v>
      </c>
      <c r="Q24" s="119">
        <f t="shared" si="2"/>
        <v>0.25</v>
      </c>
      <c r="R24" s="120"/>
      <c r="T24" s="121">
        <f t="shared" si="3"/>
        <v>4</v>
      </c>
      <c r="AR24" s="121">
        <f t="shared" si="4"/>
        <v>4</v>
      </c>
      <c r="AS24" s="121" t="s">
        <v>144</v>
      </c>
    </row>
    <row r="25" spans="1:45" s="121" customFormat="1" x14ac:dyDescent="0.25">
      <c r="A25" s="117">
        <v>19</v>
      </c>
      <c r="B25" s="118" t="s">
        <v>44</v>
      </c>
      <c r="C25" s="117">
        <v>24</v>
      </c>
      <c r="D25" s="98">
        <v>24</v>
      </c>
      <c r="E25" s="98">
        <v>24</v>
      </c>
      <c r="F25" s="64">
        <f t="shared" si="6"/>
        <v>1</v>
      </c>
      <c r="G25" s="107">
        <v>24</v>
      </c>
      <c r="H25" s="65">
        <f t="shared" si="0"/>
        <v>1</v>
      </c>
      <c r="I25" s="104">
        <v>24</v>
      </c>
      <c r="J25" s="66">
        <f t="shared" si="1"/>
        <v>1</v>
      </c>
      <c r="K25" s="105">
        <v>24</v>
      </c>
      <c r="L25" s="106">
        <f t="shared" si="7"/>
        <v>1</v>
      </c>
      <c r="M25" s="98">
        <v>0</v>
      </c>
      <c r="N25" s="98">
        <v>0</v>
      </c>
      <c r="O25" s="64">
        <v>1</v>
      </c>
      <c r="P25" s="88">
        <v>25</v>
      </c>
      <c r="Q25" s="119">
        <f t="shared" si="2"/>
        <v>1.0416666666666667</v>
      </c>
      <c r="R25" s="120"/>
      <c r="T25" s="121">
        <f t="shared" si="3"/>
        <v>24</v>
      </c>
      <c r="AR25" s="121">
        <f>E25+N25</f>
        <v>24</v>
      </c>
      <c r="AS25" s="121" t="s">
        <v>144</v>
      </c>
    </row>
    <row r="26" spans="1:45" s="121" customFormat="1" x14ac:dyDescent="0.25">
      <c r="A26" s="117">
        <v>20</v>
      </c>
      <c r="B26" s="118" t="s">
        <v>45</v>
      </c>
      <c r="C26" s="117">
        <v>93</v>
      </c>
      <c r="D26" s="98">
        <f t="shared" si="9"/>
        <v>93</v>
      </c>
      <c r="E26" s="98">
        <f t="shared" si="5"/>
        <v>93</v>
      </c>
      <c r="F26" s="64">
        <f t="shared" si="6"/>
        <v>1</v>
      </c>
      <c r="G26" s="107">
        <v>93</v>
      </c>
      <c r="H26" s="65">
        <f t="shared" si="0"/>
        <v>1</v>
      </c>
      <c r="I26" s="104">
        <v>93</v>
      </c>
      <c r="J26" s="66">
        <f t="shared" si="1"/>
        <v>1</v>
      </c>
      <c r="K26" s="105">
        <v>0</v>
      </c>
      <c r="L26" s="106">
        <f t="shared" si="7"/>
        <v>0</v>
      </c>
      <c r="M26" s="98">
        <v>0</v>
      </c>
      <c r="N26" s="98">
        <v>0</v>
      </c>
      <c r="O26" s="64">
        <v>1</v>
      </c>
      <c r="P26" s="88">
        <v>104</v>
      </c>
      <c r="Q26" s="119">
        <f t="shared" si="2"/>
        <v>1.118279569892473</v>
      </c>
      <c r="R26" s="120"/>
      <c r="T26" s="121">
        <f t="shared" si="3"/>
        <v>93</v>
      </c>
      <c r="AR26" s="121">
        <f>E26+N26</f>
        <v>93</v>
      </c>
      <c r="AS26" s="121" t="s">
        <v>144</v>
      </c>
    </row>
    <row r="27" spans="1:45" s="126" customFormat="1" x14ac:dyDescent="0.25">
      <c r="A27" s="280" t="s">
        <v>46</v>
      </c>
      <c r="B27" s="280"/>
      <c r="C27" s="123">
        <f>SUM(C7:C26)</f>
        <v>902</v>
      </c>
      <c r="D27" s="123">
        <f>SUM(D7:D26)</f>
        <v>768</v>
      </c>
      <c r="E27" s="123">
        <f>SUM(E7:E26)</f>
        <v>768</v>
      </c>
      <c r="F27" s="124">
        <f>E27/D27</f>
        <v>1</v>
      </c>
      <c r="G27" s="123">
        <f>SUM(G7:G26)</f>
        <v>902</v>
      </c>
      <c r="H27" s="124">
        <f>G27/C27</f>
        <v>1</v>
      </c>
      <c r="I27" s="123">
        <f>SUM(I7:I26)</f>
        <v>902</v>
      </c>
      <c r="J27" s="124">
        <f t="shared" si="1"/>
        <v>1</v>
      </c>
      <c r="K27" s="123">
        <f>SUM(K7:K26)</f>
        <v>799</v>
      </c>
      <c r="L27" s="124">
        <f>K27/(C27)</f>
        <v>0.88580931263858098</v>
      </c>
      <c r="M27" s="123">
        <f>SUM(M7:M26)</f>
        <v>134</v>
      </c>
      <c r="N27" s="123">
        <f>SUM(N7:N26)</f>
        <v>134</v>
      </c>
      <c r="O27" s="124">
        <f>N27/M27</f>
        <v>1</v>
      </c>
      <c r="P27" s="123">
        <f>SUM(P7:P26)</f>
        <v>915</v>
      </c>
      <c r="Q27" s="124">
        <f t="shared" si="2"/>
        <v>1.0144124168514412</v>
      </c>
      <c r="R27" s="125"/>
      <c r="T27" s="121">
        <f>D27+M27</f>
        <v>902</v>
      </c>
      <c r="U27" s="121"/>
    </row>
    <row r="28" spans="1:45" s="121" customFormat="1" x14ac:dyDescent="0.25">
      <c r="A28" s="281" t="s">
        <v>14</v>
      </c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3"/>
      <c r="R28" s="120"/>
    </row>
    <row r="29" spans="1:45" s="121" customFormat="1" x14ac:dyDescent="0.25">
      <c r="A29" s="101">
        <v>1</v>
      </c>
      <c r="B29" s="122" t="s">
        <v>47</v>
      </c>
      <c r="C29" s="101">
        <v>79</v>
      </c>
      <c r="D29" s="98">
        <v>75</v>
      </c>
      <c r="E29" s="98">
        <f t="shared" ref="E29:E36" si="10">D29</f>
        <v>75</v>
      </c>
      <c r="F29" s="102">
        <f>E29/D29</f>
        <v>1</v>
      </c>
      <c r="G29" s="103">
        <v>79</v>
      </c>
      <c r="H29" s="65">
        <f t="shared" ref="H29:H38" si="11">G29/C29</f>
        <v>1</v>
      </c>
      <c r="I29" s="104">
        <v>79</v>
      </c>
      <c r="J29" s="66">
        <f t="shared" ref="J29:J38" si="12">I29/C29</f>
        <v>1</v>
      </c>
      <c r="K29" s="105">
        <v>79</v>
      </c>
      <c r="L29" s="106">
        <f t="shared" ref="L29:L38" si="13">K29/C29</f>
        <v>1</v>
      </c>
      <c r="M29" s="98">
        <v>4</v>
      </c>
      <c r="N29" s="98">
        <v>4</v>
      </c>
      <c r="O29" s="64">
        <f t="shared" ref="O29:O37" si="14">N29/M29</f>
        <v>1</v>
      </c>
      <c r="P29" s="88">
        <v>81</v>
      </c>
      <c r="Q29" s="119">
        <f t="shared" ref="Q29:Q38" si="15">P29/C29</f>
        <v>1.0253164556962024</v>
      </c>
      <c r="R29" s="120"/>
      <c r="T29" s="121">
        <f t="shared" ref="T29:T38" si="16">D29+M29</f>
        <v>79</v>
      </c>
      <c r="U29" s="121" t="s">
        <v>153</v>
      </c>
      <c r="AR29" s="121">
        <f t="shared" ref="AR29:AR37" si="17">E29+N29</f>
        <v>79</v>
      </c>
      <c r="AS29" s="121" t="s">
        <v>144</v>
      </c>
    </row>
    <row r="30" spans="1:45" s="121" customFormat="1" x14ac:dyDescent="0.25">
      <c r="A30" s="101">
        <v>2</v>
      </c>
      <c r="B30" s="122" t="s">
        <v>48</v>
      </c>
      <c r="C30" s="101">
        <v>97</v>
      </c>
      <c r="D30" s="98">
        <v>80</v>
      </c>
      <c r="E30" s="98">
        <v>80</v>
      </c>
      <c r="F30" s="102">
        <f t="shared" ref="F30:F37" si="18">E30/D30</f>
        <v>1</v>
      </c>
      <c r="G30" s="103">
        <v>97</v>
      </c>
      <c r="H30" s="65">
        <f t="shared" si="11"/>
        <v>1</v>
      </c>
      <c r="I30" s="104">
        <v>97</v>
      </c>
      <c r="J30" s="66">
        <f t="shared" si="12"/>
        <v>1</v>
      </c>
      <c r="K30" s="105">
        <v>97</v>
      </c>
      <c r="L30" s="106">
        <f t="shared" si="13"/>
        <v>1</v>
      </c>
      <c r="M30" s="98">
        <v>17</v>
      </c>
      <c r="N30" s="98">
        <v>17</v>
      </c>
      <c r="O30" s="64">
        <f t="shared" si="14"/>
        <v>1</v>
      </c>
      <c r="P30" s="88">
        <v>94</v>
      </c>
      <c r="Q30" s="119">
        <f t="shared" si="15"/>
        <v>0.96907216494845361</v>
      </c>
      <c r="R30" s="120"/>
      <c r="T30" s="121">
        <f t="shared" si="16"/>
        <v>97</v>
      </c>
      <c r="U30" s="121" t="s">
        <v>153</v>
      </c>
      <c r="AR30" s="121">
        <f t="shared" si="17"/>
        <v>97</v>
      </c>
      <c r="AS30" s="121" t="s">
        <v>144</v>
      </c>
    </row>
    <row r="31" spans="1:45" s="121" customFormat="1" x14ac:dyDescent="0.25">
      <c r="A31" s="101">
        <v>3</v>
      </c>
      <c r="B31" s="122" t="s">
        <v>49</v>
      </c>
      <c r="C31" s="101">
        <v>17</v>
      </c>
      <c r="D31" s="98">
        <f t="shared" ref="D31" si="19">C31-M31</f>
        <v>10</v>
      </c>
      <c r="E31" s="98">
        <f t="shared" si="10"/>
        <v>10</v>
      </c>
      <c r="F31" s="102">
        <f t="shared" si="18"/>
        <v>1</v>
      </c>
      <c r="G31" s="103">
        <v>17</v>
      </c>
      <c r="H31" s="65">
        <f t="shared" si="11"/>
        <v>1</v>
      </c>
      <c r="I31" s="104">
        <v>17</v>
      </c>
      <c r="J31" s="66">
        <f t="shared" si="12"/>
        <v>1</v>
      </c>
      <c r="K31" s="105">
        <v>17</v>
      </c>
      <c r="L31" s="106">
        <f t="shared" si="13"/>
        <v>1</v>
      </c>
      <c r="M31" s="98">
        <v>7</v>
      </c>
      <c r="N31" s="98">
        <v>7</v>
      </c>
      <c r="O31" s="64">
        <f t="shared" si="14"/>
        <v>1</v>
      </c>
      <c r="P31" s="88">
        <v>17</v>
      </c>
      <c r="Q31" s="119">
        <f t="shared" si="15"/>
        <v>1</v>
      </c>
      <c r="R31" s="120"/>
      <c r="T31" s="121">
        <f t="shared" si="16"/>
        <v>17</v>
      </c>
      <c r="U31" s="121" t="s">
        <v>153</v>
      </c>
      <c r="AR31" s="121">
        <f t="shared" si="17"/>
        <v>17</v>
      </c>
      <c r="AS31" s="121" t="s">
        <v>144</v>
      </c>
    </row>
    <row r="32" spans="1:45" s="121" customFormat="1" x14ac:dyDescent="0.25">
      <c r="A32" s="101">
        <v>4</v>
      </c>
      <c r="B32" s="122" t="s">
        <v>50</v>
      </c>
      <c r="C32" s="101">
        <v>31</v>
      </c>
      <c r="D32" s="98">
        <v>10</v>
      </c>
      <c r="E32" s="98">
        <f t="shared" si="10"/>
        <v>10</v>
      </c>
      <c r="F32" s="102">
        <f t="shared" si="18"/>
        <v>1</v>
      </c>
      <c r="G32" s="103">
        <v>31</v>
      </c>
      <c r="H32" s="65">
        <f t="shared" si="11"/>
        <v>1</v>
      </c>
      <c r="I32" s="104">
        <v>31</v>
      </c>
      <c r="J32" s="66">
        <f t="shared" si="12"/>
        <v>1</v>
      </c>
      <c r="K32" s="105">
        <v>31</v>
      </c>
      <c r="L32" s="106">
        <f t="shared" si="13"/>
        <v>1</v>
      </c>
      <c r="M32" s="98">
        <v>21</v>
      </c>
      <c r="N32" s="98">
        <v>21</v>
      </c>
      <c r="O32" s="64">
        <f t="shared" si="14"/>
        <v>1</v>
      </c>
      <c r="P32" s="88">
        <v>18</v>
      </c>
      <c r="Q32" s="119">
        <f t="shared" si="15"/>
        <v>0.58064516129032262</v>
      </c>
      <c r="R32" s="120"/>
      <c r="T32" s="121">
        <f t="shared" si="16"/>
        <v>31</v>
      </c>
      <c r="U32" s="121" t="s">
        <v>153</v>
      </c>
      <c r="AR32" s="121">
        <f t="shared" si="17"/>
        <v>31</v>
      </c>
      <c r="AS32" s="121" t="s">
        <v>144</v>
      </c>
    </row>
    <row r="33" spans="1:45" s="121" customFormat="1" x14ac:dyDescent="0.25">
      <c r="A33" s="101">
        <v>5</v>
      </c>
      <c r="B33" s="122" t="s">
        <v>51</v>
      </c>
      <c r="C33" s="101">
        <v>17</v>
      </c>
      <c r="D33" s="98">
        <v>14</v>
      </c>
      <c r="E33" s="98">
        <f t="shared" si="10"/>
        <v>14</v>
      </c>
      <c r="F33" s="102">
        <f t="shared" si="18"/>
        <v>1</v>
      </c>
      <c r="G33" s="103">
        <v>17</v>
      </c>
      <c r="H33" s="65">
        <f t="shared" si="11"/>
        <v>1</v>
      </c>
      <c r="I33" s="104">
        <v>17</v>
      </c>
      <c r="J33" s="66">
        <f t="shared" si="12"/>
        <v>1</v>
      </c>
      <c r="K33" s="105">
        <v>17</v>
      </c>
      <c r="L33" s="106">
        <f t="shared" si="13"/>
        <v>1</v>
      </c>
      <c r="M33" s="98">
        <v>3</v>
      </c>
      <c r="N33" s="98">
        <v>3</v>
      </c>
      <c r="O33" s="64">
        <f t="shared" si="14"/>
        <v>1</v>
      </c>
      <c r="P33" s="88">
        <v>15</v>
      </c>
      <c r="Q33" s="119">
        <f t="shared" si="15"/>
        <v>0.88235294117647056</v>
      </c>
      <c r="R33" s="120"/>
      <c r="T33" s="121">
        <f t="shared" si="16"/>
        <v>17</v>
      </c>
      <c r="U33" s="121" t="s">
        <v>153</v>
      </c>
      <c r="AR33" s="121">
        <f t="shared" si="17"/>
        <v>17</v>
      </c>
      <c r="AS33" s="121" t="s">
        <v>144</v>
      </c>
    </row>
    <row r="34" spans="1:45" s="121" customFormat="1" x14ac:dyDescent="0.25">
      <c r="A34" s="101">
        <v>6</v>
      </c>
      <c r="B34" s="122" t="s">
        <v>52</v>
      </c>
      <c r="C34" s="101">
        <v>96</v>
      </c>
      <c r="D34" s="98">
        <v>81</v>
      </c>
      <c r="E34" s="98">
        <f t="shared" si="10"/>
        <v>81</v>
      </c>
      <c r="F34" s="102">
        <f t="shared" si="18"/>
        <v>1</v>
      </c>
      <c r="G34" s="103">
        <v>96</v>
      </c>
      <c r="H34" s="65">
        <f t="shared" si="11"/>
        <v>1</v>
      </c>
      <c r="I34" s="104">
        <v>96</v>
      </c>
      <c r="J34" s="66">
        <f t="shared" si="12"/>
        <v>1</v>
      </c>
      <c r="K34" s="105">
        <v>96</v>
      </c>
      <c r="L34" s="106">
        <f t="shared" si="13"/>
        <v>1</v>
      </c>
      <c r="M34" s="98">
        <v>15</v>
      </c>
      <c r="N34" s="98">
        <v>15</v>
      </c>
      <c r="O34" s="64">
        <f t="shared" si="14"/>
        <v>1</v>
      </c>
      <c r="P34" s="88">
        <v>89</v>
      </c>
      <c r="Q34" s="119">
        <f t="shared" si="15"/>
        <v>0.92708333333333337</v>
      </c>
      <c r="R34" s="120"/>
      <c r="T34" s="121">
        <f t="shared" si="16"/>
        <v>96</v>
      </c>
      <c r="U34" s="121" t="s">
        <v>153</v>
      </c>
      <c r="AR34" s="121">
        <f t="shared" si="17"/>
        <v>96</v>
      </c>
      <c r="AS34" s="121" t="s">
        <v>144</v>
      </c>
    </row>
    <row r="35" spans="1:45" s="121" customFormat="1" x14ac:dyDescent="0.25">
      <c r="A35" s="101">
        <v>7</v>
      </c>
      <c r="B35" s="122" t="s">
        <v>53</v>
      </c>
      <c r="C35" s="101">
        <v>33</v>
      </c>
      <c r="D35" s="98">
        <v>0</v>
      </c>
      <c r="E35" s="98">
        <f t="shared" si="10"/>
        <v>0</v>
      </c>
      <c r="F35" s="102">
        <v>1</v>
      </c>
      <c r="G35" s="103">
        <v>33</v>
      </c>
      <c r="H35" s="65">
        <f t="shared" si="11"/>
        <v>1</v>
      </c>
      <c r="I35" s="104">
        <v>33</v>
      </c>
      <c r="J35" s="66">
        <f t="shared" si="12"/>
        <v>1</v>
      </c>
      <c r="K35" s="105">
        <v>33</v>
      </c>
      <c r="L35" s="106">
        <f t="shared" si="13"/>
        <v>1</v>
      </c>
      <c r="M35" s="98">
        <v>33</v>
      </c>
      <c r="N35" s="98">
        <v>33</v>
      </c>
      <c r="O35" s="64">
        <f t="shared" si="14"/>
        <v>1</v>
      </c>
      <c r="P35" s="88">
        <v>33</v>
      </c>
      <c r="Q35" s="119">
        <f t="shared" si="15"/>
        <v>1</v>
      </c>
      <c r="R35" s="120"/>
      <c r="T35" s="121">
        <f t="shared" si="16"/>
        <v>33</v>
      </c>
      <c r="U35" s="121" t="s">
        <v>153</v>
      </c>
      <c r="AR35" s="121">
        <f t="shared" si="17"/>
        <v>33</v>
      </c>
      <c r="AS35" s="121" t="s">
        <v>144</v>
      </c>
    </row>
    <row r="36" spans="1:45" s="121" customFormat="1" x14ac:dyDescent="0.25">
      <c r="A36" s="101">
        <v>8</v>
      </c>
      <c r="B36" s="122" t="s">
        <v>54</v>
      </c>
      <c r="C36" s="101">
        <v>32</v>
      </c>
      <c r="D36" s="98">
        <v>23</v>
      </c>
      <c r="E36" s="98">
        <f t="shared" si="10"/>
        <v>23</v>
      </c>
      <c r="F36" s="102">
        <f t="shared" si="18"/>
        <v>1</v>
      </c>
      <c r="G36" s="103">
        <v>32</v>
      </c>
      <c r="H36" s="65">
        <f t="shared" si="11"/>
        <v>1</v>
      </c>
      <c r="I36" s="104">
        <v>32</v>
      </c>
      <c r="J36" s="66">
        <f t="shared" si="12"/>
        <v>1</v>
      </c>
      <c r="K36" s="105">
        <v>32</v>
      </c>
      <c r="L36" s="106">
        <f t="shared" si="13"/>
        <v>1</v>
      </c>
      <c r="M36" s="98">
        <v>9</v>
      </c>
      <c r="N36" s="98">
        <v>9</v>
      </c>
      <c r="O36" s="64">
        <f t="shared" si="14"/>
        <v>1</v>
      </c>
      <c r="P36" s="88">
        <v>31</v>
      </c>
      <c r="Q36" s="119">
        <f t="shared" si="15"/>
        <v>0.96875</v>
      </c>
      <c r="R36" s="120"/>
      <c r="T36" s="121">
        <f t="shared" si="16"/>
        <v>32</v>
      </c>
      <c r="U36" s="121" t="s">
        <v>153</v>
      </c>
      <c r="AR36" s="121">
        <f t="shared" si="17"/>
        <v>32</v>
      </c>
      <c r="AS36" s="121" t="s">
        <v>144</v>
      </c>
    </row>
    <row r="37" spans="1:45" s="121" customFormat="1" x14ac:dyDescent="0.25">
      <c r="A37" s="101">
        <v>9</v>
      </c>
      <c r="B37" s="122" t="s">
        <v>55</v>
      </c>
      <c r="C37" s="101">
        <v>14</v>
      </c>
      <c r="D37" s="98">
        <v>12</v>
      </c>
      <c r="E37" s="98">
        <v>12</v>
      </c>
      <c r="F37" s="102">
        <f t="shared" si="18"/>
        <v>1</v>
      </c>
      <c r="G37" s="103">
        <v>14</v>
      </c>
      <c r="H37" s="65">
        <f t="shared" si="11"/>
        <v>1</v>
      </c>
      <c r="I37" s="104">
        <v>14</v>
      </c>
      <c r="J37" s="66">
        <f t="shared" si="12"/>
        <v>1</v>
      </c>
      <c r="K37" s="105">
        <v>14</v>
      </c>
      <c r="L37" s="106">
        <f t="shared" si="13"/>
        <v>1</v>
      </c>
      <c r="M37" s="98">
        <v>2</v>
      </c>
      <c r="N37" s="98">
        <v>2</v>
      </c>
      <c r="O37" s="64">
        <f t="shared" si="14"/>
        <v>1</v>
      </c>
      <c r="P37" s="88">
        <v>14</v>
      </c>
      <c r="Q37" s="119">
        <f t="shared" si="15"/>
        <v>1</v>
      </c>
      <c r="R37" s="120"/>
      <c r="T37" s="121">
        <f t="shared" si="16"/>
        <v>14</v>
      </c>
      <c r="U37" s="121" t="s">
        <v>153</v>
      </c>
      <c r="AR37" s="121">
        <f t="shared" si="17"/>
        <v>14</v>
      </c>
      <c r="AS37" s="121" t="s">
        <v>144</v>
      </c>
    </row>
    <row r="38" spans="1:45" s="126" customFormat="1" x14ac:dyDescent="0.25">
      <c r="A38" s="280" t="s">
        <v>46</v>
      </c>
      <c r="B38" s="280"/>
      <c r="C38" s="123">
        <f>SUM(C29:C37)</f>
        <v>416</v>
      </c>
      <c r="D38" s="123">
        <f>SUM(D29:D37)</f>
        <v>305</v>
      </c>
      <c r="E38" s="123">
        <f>SUM(E29:E37)</f>
        <v>305</v>
      </c>
      <c r="F38" s="124">
        <f>E38/D38</f>
        <v>1</v>
      </c>
      <c r="G38" s="123">
        <f>SUM(G29:G37)</f>
        <v>416</v>
      </c>
      <c r="H38" s="124">
        <f t="shared" si="11"/>
        <v>1</v>
      </c>
      <c r="I38" s="123">
        <f>SUM(I29:I37)</f>
        <v>416</v>
      </c>
      <c r="J38" s="124">
        <f t="shared" si="12"/>
        <v>1</v>
      </c>
      <c r="K38" s="123">
        <f>SUM(K29:K37)</f>
        <v>416</v>
      </c>
      <c r="L38" s="124">
        <f t="shared" si="13"/>
        <v>1</v>
      </c>
      <c r="M38" s="123">
        <f>SUM(M29:M37)</f>
        <v>111</v>
      </c>
      <c r="N38" s="123">
        <f>SUM(N29:N37)</f>
        <v>111</v>
      </c>
      <c r="O38" s="124">
        <f>N38/M38</f>
        <v>1</v>
      </c>
      <c r="P38" s="123">
        <f>SUM(P29:P37)</f>
        <v>392</v>
      </c>
      <c r="Q38" s="124">
        <f t="shared" si="15"/>
        <v>0.94230769230769229</v>
      </c>
      <c r="R38" s="125"/>
      <c r="T38" s="121">
        <f t="shared" si="16"/>
        <v>416</v>
      </c>
      <c r="U38" s="121"/>
    </row>
    <row r="39" spans="1:45" s="121" customFormat="1" x14ac:dyDescent="0.25">
      <c r="A39" s="281" t="s">
        <v>15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3"/>
      <c r="R39" s="120"/>
    </row>
    <row r="40" spans="1:45" s="121" customFormat="1" x14ac:dyDescent="0.25">
      <c r="A40" s="101">
        <v>1</v>
      </c>
      <c r="B40" s="122" t="s">
        <v>56</v>
      </c>
      <c r="C40" s="101">
        <v>82</v>
      </c>
      <c r="D40" s="98">
        <v>67</v>
      </c>
      <c r="E40" s="98">
        <f t="shared" ref="E40:E46" si="20">D40</f>
        <v>67</v>
      </c>
      <c r="F40" s="102">
        <f t="shared" ref="F40:F46" si="21">E40/D40</f>
        <v>1</v>
      </c>
      <c r="G40" s="107">
        <v>82</v>
      </c>
      <c r="H40" s="65">
        <f t="shared" ref="H40:H47" si="22">G40/C40</f>
        <v>1</v>
      </c>
      <c r="I40" s="104">
        <v>82</v>
      </c>
      <c r="J40" s="66">
        <f t="shared" ref="J40:J47" si="23">I40/C40</f>
        <v>1</v>
      </c>
      <c r="K40" s="105">
        <v>82</v>
      </c>
      <c r="L40" s="106">
        <f>K40/C40</f>
        <v>1</v>
      </c>
      <c r="M40" s="98">
        <v>15</v>
      </c>
      <c r="N40" s="98">
        <v>15</v>
      </c>
      <c r="O40" s="64">
        <f t="shared" ref="O40:O46" si="24">N40/M40</f>
        <v>1</v>
      </c>
      <c r="P40" s="88">
        <v>71</v>
      </c>
      <c r="Q40" s="119">
        <f t="shared" ref="Q40:Q47" si="25">P40/C40</f>
        <v>0.86585365853658536</v>
      </c>
      <c r="R40" s="120"/>
      <c r="T40" s="121">
        <f t="shared" ref="T40:T46" si="26">D40+M40</f>
        <v>82</v>
      </c>
      <c r="U40" s="121" t="s">
        <v>153</v>
      </c>
      <c r="AR40" s="121">
        <f t="shared" ref="AR40:AR46" si="27">E40+N40</f>
        <v>82</v>
      </c>
      <c r="AS40" s="121" t="s">
        <v>144</v>
      </c>
    </row>
    <row r="41" spans="1:45" s="121" customFormat="1" x14ac:dyDescent="0.25">
      <c r="A41" s="101">
        <v>2</v>
      </c>
      <c r="B41" s="122" t="s">
        <v>57</v>
      </c>
      <c r="C41" s="101">
        <v>233</v>
      </c>
      <c r="D41" s="98">
        <v>218</v>
      </c>
      <c r="E41" s="98">
        <f t="shared" si="20"/>
        <v>218</v>
      </c>
      <c r="F41" s="102">
        <f t="shared" si="21"/>
        <v>1</v>
      </c>
      <c r="G41" s="107">
        <v>233</v>
      </c>
      <c r="H41" s="65">
        <f t="shared" si="22"/>
        <v>1</v>
      </c>
      <c r="I41" s="104">
        <v>233</v>
      </c>
      <c r="J41" s="66">
        <f t="shared" si="23"/>
        <v>1</v>
      </c>
      <c r="K41" s="105">
        <v>233</v>
      </c>
      <c r="L41" s="106">
        <f t="shared" ref="L41:L46" si="28">K41/C41</f>
        <v>1</v>
      </c>
      <c r="M41" s="98">
        <v>43</v>
      </c>
      <c r="N41" s="98">
        <v>43</v>
      </c>
      <c r="O41" s="64">
        <f t="shared" si="24"/>
        <v>1</v>
      </c>
      <c r="P41" s="88">
        <v>241</v>
      </c>
      <c r="Q41" s="119">
        <f t="shared" si="25"/>
        <v>1.0343347639484979</v>
      </c>
      <c r="R41" s="120"/>
      <c r="T41" s="121">
        <f t="shared" si="26"/>
        <v>261</v>
      </c>
      <c r="U41" s="121" t="s">
        <v>153</v>
      </c>
      <c r="AR41" s="121">
        <f t="shared" si="27"/>
        <v>261</v>
      </c>
      <c r="AS41" s="121" t="s">
        <v>144</v>
      </c>
    </row>
    <row r="42" spans="1:45" s="121" customFormat="1" x14ac:dyDescent="0.25">
      <c r="A42" s="101">
        <v>3</v>
      </c>
      <c r="B42" s="122" t="s">
        <v>58</v>
      </c>
      <c r="C42" s="101">
        <v>95</v>
      </c>
      <c r="D42" s="98">
        <v>93</v>
      </c>
      <c r="E42" s="98">
        <f t="shared" si="20"/>
        <v>93</v>
      </c>
      <c r="F42" s="102">
        <f t="shared" si="21"/>
        <v>1</v>
      </c>
      <c r="G42" s="107">
        <v>95</v>
      </c>
      <c r="H42" s="65">
        <f t="shared" si="22"/>
        <v>1</v>
      </c>
      <c r="I42" s="104">
        <v>95</v>
      </c>
      <c r="J42" s="66">
        <f t="shared" si="23"/>
        <v>1</v>
      </c>
      <c r="K42" s="105">
        <v>95</v>
      </c>
      <c r="L42" s="106">
        <f t="shared" si="28"/>
        <v>1</v>
      </c>
      <c r="M42" s="98">
        <v>2</v>
      </c>
      <c r="N42" s="98">
        <v>2</v>
      </c>
      <c r="O42" s="64">
        <f t="shared" si="24"/>
        <v>1</v>
      </c>
      <c r="P42" s="88">
        <v>89</v>
      </c>
      <c r="Q42" s="119">
        <f t="shared" si="25"/>
        <v>0.93684210526315792</v>
      </c>
      <c r="R42" s="120"/>
      <c r="T42" s="121">
        <f t="shared" si="26"/>
        <v>95</v>
      </c>
      <c r="U42" s="121" t="s">
        <v>153</v>
      </c>
      <c r="AR42" s="121">
        <f t="shared" si="27"/>
        <v>95</v>
      </c>
      <c r="AS42" s="121" t="s">
        <v>144</v>
      </c>
    </row>
    <row r="43" spans="1:45" s="121" customFormat="1" x14ac:dyDescent="0.25">
      <c r="A43" s="101">
        <v>4</v>
      </c>
      <c r="B43" s="122" t="s">
        <v>59</v>
      </c>
      <c r="C43" s="101">
        <v>87</v>
      </c>
      <c r="D43" s="98">
        <v>70</v>
      </c>
      <c r="E43" s="98">
        <f t="shared" si="20"/>
        <v>70</v>
      </c>
      <c r="F43" s="102">
        <f t="shared" si="21"/>
        <v>1</v>
      </c>
      <c r="G43" s="107">
        <v>87</v>
      </c>
      <c r="H43" s="65">
        <f t="shared" si="22"/>
        <v>1</v>
      </c>
      <c r="I43" s="104">
        <v>87</v>
      </c>
      <c r="J43" s="66">
        <f t="shared" si="23"/>
        <v>1</v>
      </c>
      <c r="K43" s="105">
        <v>87</v>
      </c>
      <c r="L43" s="106">
        <f t="shared" si="28"/>
        <v>1</v>
      </c>
      <c r="M43" s="98">
        <v>17</v>
      </c>
      <c r="N43" s="98">
        <v>17</v>
      </c>
      <c r="O43" s="64">
        <f t="shared" si="24"/>
        <v>1</v>
      </c>
      <c r="P43" s="88">
        <v>66</v>
      </c>
      <c r="Q43" s="119">
        <f t="shared" si="25"/>
        <v>0.75862068965517238</v>
      </c>
      <c r="R43" s="120"/>
      <c r="T43" s="121">
        <f t="shared" si="26"/>
        <v>87</v>
      </c>
      <c r="U43" s="121" t="s">
        <v>153</v>
      </c>
      <c r="AR43" s="121">
        <f t="shared" si="27"/>
        <v>87</v>
      </c>
      <c r="AS43" s="121" t="s">
        <v>144</v>
      </c>
    </row>
    <row r="44" spans="1:45" s="121" customFormat="1" x14ac:dyDescent="0.25">
      <c r="A44" s="101">
        <v>5</v>
      </c>
      <c r="B44" s="122" t="s">
        <v>60</v>
      </c>
      <c r="C44" s="101">
        <v>79</v>
      </c>
      <c r="D44" s="98">
        <v>61</v>
      </c>
      <c r="E44" s="98">
        <f t="shared" si="20"/>
        <v>61</v>
      </c>
      <c r="F44" s="102">
        <f t="shared" si="21"/>
        <v>1</v>
      </c>
      <c r="G44" s="107">
        <v>79</v>
      </c>
      <c r="H44" s="65">
        <f t="shared" si="22"/>
        <v>1</v>
      </c>
      <c r="I44" s="104">
        <v>79</v>
      </c>
      <c r="J44" s="66">
        <f t="shared" si="23"/>
        <v>1</v>
      </c>
      <c r="K44" s="105">
        <v>79</v>
      </c>
      <c r="L44" s="106">
        <f t="shared" si="28"/>
        <v>1</v>
      </c>
      <c r="M44" s="98">
        <v>18</v>
      </c>
      <c r="N44" s="98">
        <v>18</v>
      </c>
      <c r="O44" s="64">
        <f t="shared" si="24"/>
        <v>1</v>
      </c>
      <c r="P44" s="88">
        <v>80</v>
      </c>
      <c r="Q44" s="119">
        <f t="shared" si="25"/>
        <v>1.0126582278481013</v>
      </c>
      <c r="R44" s="120"/>
      <c r="T44" s="121">
        <f t="shared" si="26"/>
        <v>79</v>
      </c>
      <c r="U44" s="121" t="s">
        <v>153</v>
      </c>
      <c r="AR44" s="121">
        <f t="shared" si="27"/>
        <v>79</v>
      </c>
      <c r="AS44" s="121" t="s">
        <v>144</v>
      </c>
    </row>
    <row r="45" spans="1:45" s="121" customFormat="1" x14ac:dyDescent="0.25">
      <c r="A45" s="101">
        <v>6</v>
      </c>
      <c r="B45" s="122" t="s">
        <v>61</v>
      </c>
      <c r="C45" s="101">
        <v>72</v>
      </c>
      <c r="D45" s="98">
        <v>71</v>
      </c>
      <c r="E45" s="98">
        <f t="shared" si="20"/>
        <v>71</v>
      </c>
      <c r="F45" s="102">
        <f t="shared" si="21"/>
        <v>1</v>
      </c>
      <c r="G45" s="107">
        <v>72</v>
      </c>
      <c r="H45" s="65">
        <f t="shared" si="22"/>
        <v>1</v>
      </c>
      <c r="I45" s="104">
        <v>72</v>
      </c>
      <c r="J45" s="66">
        <f t="shared" si="23"/>
        <v>1</v>
      </c>
      <c r="K45" s="105">
        <v>72</v>
      </c>
      <c r="L45" s="106">
        <f t="shared" si="28"/>
        <v>1</v>
      </c>
      <c r="M45" s="98">
        <v>1</v>
      </c>
      <c r="N45" s="98">
        <v>1</v>
      </c>
      <c r="O45" s="64">
        <f t="shared" si="24"/>
        <v>1</v>
      </c>
      <c r="P45" s="88">
        <v>71</v>
      </c>
      <c r="Q45" s="119">
        <f t="shared" si="25"/>
        <v>0.98611111111111116</v>
      </c>
      <c r="R45" s="120"/>
      <c r="T45" s="121">
        <f t="shared" si="26"/>
        <v>72</v>
      </c>
      <c r="U45" s="121" t="s">
        <v>153</v>
      </c>
      <c r="AR45" s="121">
        <f t="shared" si="27"/>
        <v>72</v>
      </c>
      <c r="AS45" s="121" t="s">
        <v>144</v>
      </c>
    </row>
    <row r="46" spans="1:45" s="121" customFormat="1" x14ac:dyDescent="0.25">
      <c r="A46" s="101">
        <v>7</v>
      </c>
      <c r="B46" s="122" t="s">
        <v>62</v>
      </c>
      <c r="C46" s="101">
        <v>42</v>
      </c>
      <c r="D46" s="98">
        <v>33</v>
      </c>
      <c r="E46" s="98">
        <f t="shared" si="20"/>
        <v>33</v>
      </c>
      <c r="F46" s="102">
        <f t="shared" si="21"/>
        <v>1</v>
      </c>
      <c r="G46" s="107">
        <v>42</v>
      </c>
      <c r="H46" s="65">
        <f t="shared" si="22"/>
        <v>1</v>
      </c>
      <c r="I46" s="104">
        <v>42</v>
      </c>
      <c r="J46" s="66">
        <f t="shared" si="23"/>
        <v>1</v>
      </c>
      <c r="K46" s="105">
        <v>42</v>
      </c>
      <c r="L46" s="106">
        <f t="shared" si="28"/>
        <v>1</v>
      </c>
      <c r="M46" s="98">
        <v>9</v>
      </c>
      <c r="N46" s="98">
        <v>9</v>
      </c>
      <c r="O46" s="64">
        <f t="shared" si="24"/>
        <v>1</v>
      </c>
      <c r="P46" s="88">
        <v>35</v>
      </c>
      <c r="Q46" s="119">
        <f t="shared" si="25"/>
        <v>0.83333333333333337</v>
      </c>
      <c r="R46" s="120"/>
      <c r="T46" s="121">
        <f t="shared" si="26"/>
        <v>42</v>
      </c>
      <c r="U46" s="121" t="s">
        <v>153</v>
      </c>
      <c r="AR46" s="121">
        <f t="shared" si="27"/>
        <v>42</v>
      </c>
      <c r="AS46" s="121" t="s">
        <v>144</v>
      </c>
    </row>
    <row r="47" spans="1:45" s="126" customFormat="1" x14ac:dyDescent="0.25">
      <c r="A47" s="280" t="s">
        <v>46</v>
      </c>
      <c r="B47" s="280"/>
      <c r="C47" s="123">
        <f>SUM(C40:C46)</f>
        <v>690</v>
      </c>
      <c r="D47" s="123">
        <f>SUM(D40:D46)</f>
        <v>613</v>
      </c>
      <c r="E47" s="123">
        <f>SUM(E40:E46)</f>
        <v>613</v>
      </c>
      <c r="F47" s="124">
        <f>E47/D47</f>
        <v>1</v>
      </c>
      <c r="G47" s="123">
        <f>SUM(G40:G46)</f>
        <v>690</v>
      </c>
      <c r="H47" s="124">
        <f t="shared" si="22"/>
        <v>1</v>
      </c>
      <c r="I47" s="123">
        <f>SUM(I40:I46)</f>
        <v>690</v>
      </c>
      <c r="J47" s="124">
        <f t="shared" si="23"/>
        <v>1</v>
      </c>
      <c r="K47" s="123">
        <f>SUM(K40:K46)</f>
        <v>690</v>
      </c>
      <c r="L47" s="124">
        <f>K47/(C47)</f>
        <v>1</v>
      </c>
      <c r="M47" s="123">
        <f>SUM(M40:M46)</f>
        <v>105</v>
      </c>
      <c r="N47" s="123">
        <f>SUM(N40:N46)</f>
        <v>105</v>
      </c>
      <c r="O47" s="124">
        <f>N47/M47</f>
        <v>1</v>
      </c>
      <c r="P47" s="123">
        <f>SUM(P40:P46)</f>
        <v>653</v>
      </c>
      <c r="Q47" s="124">
        <f t="shared" si="25"/>
        <v>0.94637681159420295</v>
      </c>
      <c r="R47" s="125"/>
    </row>
    <row r="48" spans="1:45" s="121" customFormat="1" x14ac:dyDescent="0.25">
      <c r="A48" s="281" t="s">
        <v>16</v>
      </c>
      <c r="B48" s="282"/>
      <c r="C48" s="282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3"/>
      <c r="R48" s="120"/>
    </row>
    <row r="49" spans="1:45" s="121" customFormat="1" x14ac:dyDescent="0.25">
      <c r="A49" s="101">
        <v>1</v>
      </c>
      <c r="B49" s="122" t="s">
        <v>63</v>
      </c>
      <c r="C49" s="101">
        <v>128</v>
      </c>
      <c r="D49" s="98">
        <v>158</v>
      </c>
      <c r="E49" s="98">
        <f t="shared" ref="E49:E53" si="29">D49</f>
        <v>158</v>
      </c>
      <c r="F49" s="102">
        <f t="shared" ref="F49:F54" si="30">E49/D49</f>
        <v>1</v>
      </c>
      <c r="G49" s="107">
        <v>178</v>
      </c>
      <c r="H49" s="65">
        <f t="shared" ref="H49:H54" si="31">G49/C49</f>
        <v>1.390625</v>
      </c>
      <c r="I49" s="104">
        <v>128</v>
      </c>
      <c r="J49" s="66">
        <f t="shared" ref="J49:J54" si="32">I49/C49</f>
        <v>1</v>
      </c>
      <c r="K49" s="105">
        <v>128</v>
      </c>
      <c r="L49" s="106">
        <f>K49/C49</f>
        <v>1</v>
      </c>
      <c r="M49" s="98">
        <v>20</v>
      </c>
      <c r="N49" s="98">
        <v>20</v>
      </c>
      <c r="O49" s="64">
        <f t="shared" ref="O49:O54" si="33">N49/M49</f>
        <v>1</v>
      </c>
      <c r="P49" s="88">
        <v>176</v>
      </c>
      <c r="Q49" s="119">
        <f t="shared" ref="Q49:Q55" si="34">P49/C49</f>
        <v>1.375</v>
      </c>
      <c r="R49" s="120"/>
      <c r="T49" s="121">
        <f t="shared" ref="T49:T54" si="35">D49+M49</f>
        <v>178</v>
      </c>
      <c r="U49" s="121" t="s">
        <v>153</v>
      </c>
      <c r="AR49" s="121">
        <f t="shared" ref="AR49:AR54" si="36">E49+N49</f>
        <v>178</v>
      </c>
      <c r="AS49" s="121" t="s">
        <v>144</v>
      </c>
    </row>
    <row r="50" spans="1:45" s="121" customFormat="1" x14ac:dyDescent="0.25">
      <c r="A50" s="101">
        <v>2</v>
      </c>
      <c r="B50" s="122" t="s">
        <v>64</v>
      </c>
      <c r="C50" s="101">
        <v>108</v>
      </c>
      <c r="D50" s="98">
        <v>101</v>
      </c>
      <c r="E50" s="98">
        <f t="shared" si="29"/>
        <v>101</v>
      </c>
      <c r="F50" s="102">
        <f t="shared" si="30"/>
        <v>1</v>
      </c>
      <c r="G50" s="107">
        <v>116</v>
      </c>
      <c r="H50" s="65">
        <f t="shared" si="31"/>
        <v>1.0740740740740742</v>
      </c>
      <c r="I50" s="104">
        <v>116</v>
      </c>
      <c r="J50" s="66">
        <f t="shared" si="32"/>
        <v>1.0740740740740742</v>
      </c>
      <c r="K50" s="105">
        <v>108</v>
      </c>
      <c r="L50" s="106">
        <f t="shared" ref="L50:L54" si="37">K50/C50</f>
        <v>1</v>
      </c>
      <c r="M50" s="98">
        <v>15</v>
      </c>
      <c r="N50" s="98">
        <v>15</v>
      </c>
      <c r="O50" s="64">
        <f t="shared" si="33"/>
        <v>1</v>
      </c>
      <c r="P50" s="88">
        <v>116</v>
      </c>
      <c r="Q50" s="119">
        <f t="shared" si="34"/>
        <v>1.0740740740740742</v>
      </c>
      <c r="R50" s="120"/>
      <c r="T50" s="121">
        <f t="shared" si="35"/>
        <v>116</v>
      </c>
      <c r="U50" s="121" t="s">
        <v>153</v>
      </c>
      <c r="AR50" s="121">
        <f t="shared" si="36"/>
        <v>116</v>
      </c>
      <c r="AS50" s="121" t="s">
        <v>144</v>
      </c>
    </row>
    <row r="51" spans="1:45" s="121" customFormat="1" x14ac:dyDescent="0.25">
      <c r="A51" s="101">
        <v>3</v>
      </c>
      <c r="B51" s="122" t="s">
        <v>65</v>
      </c>
      <c r="C51" s="101">
        <v>89</v>
      </c>
      <c r="D51" s="98">
        <v>71</v>
      </c>
      <c r="E51" s="98">
        <f t="shared" si="29"/>
        <v>71</v>
      </c>
      <c r="F51" s="102">
        <f t="shared" si="30"/>
        <v>1</v>
      </c>
      <c r="G51" s="107">
        <v>88</v>
      </c>
      <c r="H51" s="65">
        <f t="shared" si="31"/>
        <v>0.9887640449438202</v>
      </c>
      <c r="I51" s="104">
        <v>89</v>
      </c>
      <c r="J51" s="66">
        <f t="shared" si="32"/>
        <v>1</v>
      </c>
      <c r="K51" s="105">
        <v>89</v>
      </c>
      <c r="L51" s="106">
        <f t="shared" si="37"/>
        <v>1</v>
      </c>
      <c r="M51" s="98">
        <v>17</v>
      </c>
      <c r="N51" s="98">
        <v>17</v>
      </c>
      <c r="O51" s="64">
        <f t="shared" si="33"/>
        <v>1</v>
      </c>
      <c r="P51" s="88">
        <v>82</v>
      </c>
      <c r="Q51" s="119">
        <f t="shared" si="34"/>
        <v>0.9213483146067416</v>
      </c>
      <c r="R51" s="120"/>
      <c r="T51" s="121">
        <f t="shared" si="35"/>
        <v>88</v>
      </c>
      <c r="U51" s="121" t="s">
        <v>153</v>
      </c>
      <c r="AR51" s="121">
        <f t="shared" si="36"/>
        <v>88</v>
      </c>
      <c r="AS51" s="121" t="s">
        <v>144</v>
      </c>
    </row>
    <row r="52" spans="1:45" s="121" customFormat="1" x14ac:dyDescent="0.25">
      <c r="A52" s="101">
        <v>4</v>
      </c>
      <c r="B52" s="122" t="s">
        <v>66</v>
      </c>
      <c r="C52" s="101">
        <v>77</v>
      </c>
      <c r="D52" s="98">
        <v>72</v>
      </c>
      <c r="E52" s="98">
        <f t="shared" si="29"/>
        <v>72</v>
      </c>
      <c r="F52" s="102">
        <f t="shared" si="30"/>
        <v>1</v>
      </c>
      <c r="G52" s="107">
        <v>93</v>
      </c>
      <c r="H52" s="65">
        <f t="shared" si="31"/>
        <v>1.2077922077922079</v>
      </c>
      <c r="I52" s="104">
        <v>77</v>
      </c>
      <c r="J52" s="66">
        <f t="shared" si="32"/>
        <v>1</v>
      </c>
      <c r="K52" s="105">
        <v>77</v>
      </c>
      <c r="L52" s="106">
        <f t="shared" si="37"/>
        <v>1</v>
      </c>
      <c r="M52" s="98">
        <v>21</v>
      </c>
      <c r="N52" s="98">
        <v>21</v>
      </c>
      <c r="O52" s="64">
        <f t="shared" si="33"/>
        <v>1</v>
      </c>
      <c r="P52" s="88">
        <v>92</v>
      </c>
      <c r="Q52" s="119">
        <f t="shared" si="34"/>
        <v>1.1948051948051948</v>
      </c>
      <c r="R52" s="120"/>
      <c r="T52" s="121">
        <f t="shared" si="35"/>
        <v>93</v>
      </c>
      <c r="U52" s="121" t="s">
        <v>153</v>
      </c>
      <c r="AR52" s="121">
        <f t="shared" si="36"/>
        <v>93</v>
      </c>
      <c r="AS52" s="121" t="s">
        <v>144</v>
      </c>
    </row>
    <row r="53" spans="1:45" s="121" customFormat="1" x14ac:dyDescent="0.25">
      <c r="A53" s="101">
        <v>5</v>
      </c>
      <c r="B53" s="122" t="s">
        <v>67</v>
      </c>
      <c r="C53" s="101">
        <v>43</v>
      </c>
      <c r="D53" s="98">
        <v>39</v>
      </c>
      <c r="E53" s="98">
        <f t="shared" si="29"/>
        <v>39</v>
      </c>
      <c r="F53" s="102">
        <f t="shared" si="30"/>
        <v>1</v>
      </c>
      <c r="G53" s="107">
        <v>42</v>
      </c>
      <c r="H53" s="65">
        <f t="shared" si="31"/>
        <v>0.97674418604651159</v>
      </c>
      <c r="I53" s="104">
        <v>43</v>
      </c>
      <c r="J53" s="66">
        <f t="shared" si="32"/>
        <v>1</v>
      </c>
      <c r="K53" s="105">
        <v>43</v>
      </c>
      <c r="L53" s="106">
        <f t="shared" si="37"/>
        <v>1</v>
      </c>
      <c r="M53" s="98">
        <v>3</v>
      </c>
      <c r="N53" s="98">
        <v>3</v>
      </c>
      <c r="O53" s="64">
        <f t="shared" si="33"/>
        <v>1</v>
      </c>
      <c r="P53" s="88">
        <v>45</v>
      </c>
      <c r="Q53" s="119">
        <f t="shared" si="34"/>
        <v>1.0465116279069768</v>
      </c>
      <c r="R53" s="120"/>
      <c r="T53" s="121">
        <f t="shared" si="35"/>
        <v>42</v>
      </c>
      <c r="U53" s="121" t="s">
        <v>153</v>
      </c>
      <c r="AR53" s="121">
        <f t="shared" si="36"/>
        <v>42</v>
      </c>
      <c r="AS53" s="121" t="s">
        <v>144</v>
      </c>
    </row>
    <row r="54" spans="1:45" s="121" customFormat="1" x14ac:dyDescent="0.25">
      <c r="A54" s="101">
        <v>6</v>
      </c>
      <c r="B54" s="122" t="s">
        <v>154</v>
      </c>
      <c r="C54" s="101">
        <v>20</v>
      </c>
      <c r="D54" s="98">
        <v>17</v>
      </c>
      <c r="E54" s="98">
        <v>17</v>
      </c>
      <c r="F54" s="102">
        <f t="shared" si="30"/>
        <v>1</v>
      </c>
      <c r="G54" s="107">
        <v>19</v>
      </c>
      <c r="H54" s="65">
        <f t="shared" si="31"/>
        <v>0.95</v>
      </c>
      <c r="I54" s="104">
        <v>20</v>
      </c>
      <c r="J54" s="66">
        <f t="shared" si="32"/>
        <v>1</v>
      </c>
      <c r="K54" s="105">
        <v>8</v>
      </c>
      <c r="L54" s="106">
        <f t="shared" si="37"/>
        <v>0.4</v>
      </c>
      <c r="M54" s="98">
        <v>2</v>
      </c>
      <c r="N54" s="98">
        <v>2</v>
      </c>
      <c r="O54" s="64">
        <f t="shared" si="33"/>
        <v>1</v>
      </c>
      <c r="P54" s="88"/>
      <c r="Q54" s="119"/>
      <c r="R54" s="120"/>
      <c r="T54" s="121">
        <f t="shared" si="35"/>
        <v>19</v>
      </c>
      <c r="U54" s="121" t="s">
        <v>153</v>
      </c>
      <c r="AR54" s="121">
        <f t="shared" si="36"/>
        <v>19</v>
      </c>
      <c r="AS54" s="121" t="s">
        <v>144</v>
      </c>
    </row>
    <row r="55" spans="1:45" s="126" customFormat="1" x14ac:dyDescent="0.25">
      <c r="A55" s="280" t="s">
        <v>46</v>
      </c>
      <c r="B55" s="280"/>
      <c r="C55" s="123">
        <f>SUM(C49:C54)</f>
        <v>465</v>
      </c>
      <c r="D55" s="123">
        <f>SUM(D49:D54)</f>
        <v>458</v>
      </c>
      <c r="E55" s="123">
        <f>SUM(E49:E54)</f>
        <v>458</v>
      </c>
      <c r="F55" s="124">
        <f>E55/D55</f>
        <v>1</v>
      </c>
      <c r="G55" s="123">
        <f>SUM(G49:G54)</f>
        <v>536</v>
      </c>
      <c r="H55" s="124">
        <f>G55/C55</f>
        <v>1.1526881720430107</v>
      </c>
      <c r="I55" s="123">
        <f>SUM(I49:I54)</f>
        <v>473</v>
      </c>
      <c r="J55" s="124">
        <f>I55/C55</f>
        <v>1.0172043010752687</v>
      </c>
      <c r="K55" s="123">
        <f>SUM(K49:K54)</f>
        <v>453</v>
      </c>
      <c r="L55" s="124">
        <f>K55/(C55)</f>
        <v>0.97419354838709682</v>
      </c>
      <c r="M55" s="123">
        <f>SUM(M49:M54)</f>
        <v>78</v>
      </c>
      <c r="N55" s="123">
        <f>SUM(N49:N54)</f>
        <v>78</v>
      </c>
      <c r="O55" s="124">
        <f>N55/M55</f>
        <v>1</v>
      </c>
      <c r="P55" s="123">
        <f>SUM(P49:P53)</f>
        <v>511</v>
      </c>
      <c r="Q55" s="124">
        <f t="shared" si="34"/>
        <v>1.0989247311827957</v>
      </c>
      <c r="R55" s="125"/>
      <c r="T55" s="121">
        <f>D55+M55</f>
        <v>536</v>
      </c>
      <c r="U55" s="121"/>
    </row>
    <row r="56" spans="1:45" s="121" customFormat="1" x14ac:dyDescent="0.25">
      <c r="A56" s="281" t="s">
        <v>68</v>
      </c>
      <c r="B56" s="282"/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3"/>
      <c r="R56" s="120"/>
    </row>
    <row r="57" spans="1:45" s="121" customFormat="1" x14ac:dyDescent="0.25">
      <c r="A57" s="101">
        <v>1</v>
      </c>
      <c r="B57" s="122" t="s">
        <v>69</v>
      </c>
      <c r="C57" s="101">
        <v>254</v>
      </c>
      <c r="D57" s="98">
        <v>246</v>
      </c>
      <c r="E57" s="98">
        <f t="shared" ref="E57:E74" si="38">D57</f>
        <v>246</v>
      </c>
      <c r="F57" s="102">
        <f t="shared" ref="F57:F69" si="39">E57/D57</f>
        <v>1</v>
      </c>
      <c r="G57" s="107">
        <v>254</v>
      </c>
      <c r="H57" s="65">
        <f t="shared" ref="H57:H75" si="40">G57/C57</f>
        <v>1</v>
      </c>
      <c r="I57" s="104">
        <v>254</v>
      </c>
      <c r="J57" s="66">
        <f t="shared" ref="J57:J75" si="41">I57/C57</f>
        <v>1</v>
      </c>
      <c r="K57" s="105">
        <v>223</v>
      </c>
      <c r="L57" s="106">
        <f t="shared" ref="L57:L74" si="42">K57/C57</f>
        <v>0.87795275590551181</v>
      </c>
      <c r="M57" s="98">
        <v>8</v>
      </c>
      <c r="N57" s="98">
        <v>8</v>
      </c>
      <c r="O57" s="64">
        <f t="shared" ref="O57:O72" si="43">N57/M57</f>
        <v>1</v>
      </c>
      <c r="P57" s="88">
        <v>251</v>
      </c>
      <c r="Q57" s="119">
        <f t="shared" ref="Q57:Q75" si="44">P57/C57</f>
        <v>0.98818897637795278</v>
      </c>
      <c r="R57" s="120"/>
      <c r="T57" s="121">
        <f t="shared" ref="T57:T75" si="45">D57+M57</f>
        <v>254</v>
      </c>
      <c r="U57" s="121" t="s">
        <v>155</v>
      </c>
      <c r="AR57" s="121">
        <f t="shared" ref="AR57:AR74" si="46">E57+N57</f>
        <v>254</v>
      </c>
      <c r="AS57" s="121" t="s">
        <v>144</v>
      </c>
    </row>
    <row r="58" spans="1:45" s="121" customFormat="1" x14ac:dyDescent="0.25">
      <c r="A58" s="101">
        <v>2</v>
      </c>
      <c r="B58" s="122" t="s">
        <v>70</v>
      </c>
      <c r="C58" s="101">
        <v>72</v>
      </c>
      <c r="D58" s="98">
        <v>64</v>
      </c>
      <c r="E58" s="98">
        <f t="shared" si="38"/>
        <v>64</v>
      </c>
      <c r="F58" s="102">
        <v>1</v>
      </c>
      <c r="G58" s="107">
        <v>72</v>
      </c>
      <c r="H58" s="65">
        <f t="shared" si="40"/>
        <v>1</v>
      </c>
      <c r="I58" s="104">
        <v>72</v>
      </c>
      <c r="J58" s="66">
        <f t="shared" si="41"/>
        <v>1</v>
      </c>
      <c r="K58" s="105">
        <v>72</v>
      </c>
      <c r="L58" s="106">
        <f t="shared" si="42"/>
        <v>1</v>
      </c>
      <c r="M58" s="98">
        <v>8</v>
      </c>
      <c r="N58" s="98">
        <v>8</v>
      </c>
      <c r="O58" s="64">
        <f t="shared" si="43"/>
        <v>1</v>
      </c>
      <c r="P58" s="88">
        <v>74</v>
      </c>
      <c r="Q58" s="119">
        <f t="shared" si="44"/>
        <v>1.0277777777777777</v>
      </c>
      <c r="R58" s="120"/>
      <c r="T58" s="121">
        <f t="shared" si="45"/>
        <v>72</v>
      </c>
      <c r="U58" s="121" t="s">
        <v>153</v>
      </c>
      <c r="AR58" s="121">
        <f t="shared" si="46"/>
        <v>72</v>
      </c>
      <c r="AS58" s="121" t="s">
        <v>144</v>
      </c>
    </row>
    <row r="59" spans="1:45" s="121" customFormat="1" x14ac:dyDescent="0.25">
      <c r="A59" s="101">
        <v>3</v>
      </c>
      <c r="B59" s="122" t="s">
        <v>71</v>
      </c>
      <c r="C59" s="101">
        <v>63</v>
      </c>
      <c r="D59" s="98">
        <f t="shared" ref="D59:D74" si="47">C59-M59</f>
        <v>61</v>
      </c>
      <c r="E59" s="98">
        <f t="shared" si="38"/>
        <v>61</v>
      </c>
      <c r="F59" s="102">
        <v>1</v>
      </c>
      <c r="G59" s="107">
        <v>63</v>
      </c>
      <c r="H59" s="65">
        <f t="shared" si="40"/>
        <v>1</v>
      </c>
      <c r="I59" s="104">
        <v>63</v>
      </c>
      <c r="J59" s="66">
        <f t="shared" si="41"/>
        <v>1</v>
      </c>
      <c r="K59" s="105">
        <v>63</v>
      </c>
      <c r="L59" s="106">
        <f t="shared" si="42"/>
        <v>1</v>
      </c>
      <c r="M59" s="98">
        <v>2</v>
      </c>
      <c r="N59" s="98">
        <v>2</v>
      </c>
      <c r="O59" s="64">
        <f t="shared" si="43"/>
        <v>1</v>
      </c>
      <c r="P59" s="88">
        <v>58</v>
      </c>
      <c r="Q59" s="119">
        <f t="shared" si="44"/>
        <v>0.92063492063492058</v>
      </c>
      <c r="R59" s="120"/>
      <c r="T59" s="121">
        <f t="shared" si="45"/>
        <v>63</v>
      </c>
      <c r="U59" s="121" t="s">
        <v>153</v>
      </c>
      <c r="AR59" s="121">
        <f t="shared" si="46"/>
        <v>63</v>
      </c>
      <c r="AS59" s="121" t="s">
        <v>144</v>
      </c>
    </row>
    <row r="60" spans="1:45" s="121" customFormat="1" x14ac:dyDescent="0.25">
      <c r="A60" s="101">
        <v>4</v>
      </c>
      <c r="B60" s="122" t="s">
        <v>72</v>
      </c>
      <c r="C60" s="101">
        <v>48</v>
      </c>
      <c r="D60" s="98">
        <v>46</v>
      </c>
      <c r="E60" s="98">
        <f t="shared" si="38"/>
        <v>46</v>
      </c>
      <c r="F60" s="102">
        <v>1</v>
      </c>
      <c r="G60" s="107">
        <v>48</v>
      </c>
      <c r="H60" s="65">
        <f t="shared" si="40"/>
        <v>1</v>
      </c>
      <c r="I60" s="104">
        <v>48</v>
      </c>
      <c r="J60" s="66">
        <f t="shared" si="41"/>
        <v>1</v>
      </c>
      <c r="K60" s="105">
        <v>48</v>
      </c>
      <c r="L60" s="106">
        <f t="shared" si="42"/>
        <v>1</v>
      </c>
      <c r="M60" s="98">
        <v>2</v>
      </c>
      <c r="N60" s="98">
        <v>2</v>
      </c>
      <c r="O60" s="64">
        <v>1</v>
      </c>
      <c r="P60" s="88">
        <v>49</v>
      </c>
      <c r="Q60" s="119">
        <f t="shared" si="44"/>
        <v>1.0208333333333333</v>
      </c>
      <c r="R60" s="120"/>
      <c r="T60" s="121">
        <f t="shared" si="45"/>
        <v>48</v>
      </c>
      <c r="U60" s="121" t="s">
        <v>153</v>
      </c>
      <c r="AR60" s="121">
        <f t="shared" si="46"/>
        <v>48</v>
      </c>
      <c r="AS60" s="121" t="s">
        <v>144</v>
      </c>
    </row>
    <row r="61" spans="1:45" s="121" customFormat="1" x14ac:dyDescent="0.25">
      <c r="A61" s="101">
        <v>5</v>
      </c>
      <c r="B61" s="122" t="s">
        <v>73</v>
      </c>
      <c r="C61" s="101">
        <v>55</v>
      </c>
      <c r="D61" s="98">
        <v>44</v>
      </c>
      <c r="E61" s="98">
        <v>44</v>
      </c>
      <c r="F61" s="102">
        <f t="shared" si="39"/>
        <v>1</v>
      </c>
      <c r="G61" s="107">
        <v>55</v>
      </c>
      <c r="H61" s="65">
        <f t="shared" si="40"/>
        <v>1</v>
      </c>
      <c r="I61" s="104">
        <v>55</v>
      </c>
      <c r="J61" s="66">
        <f t="shared" si="41"/>
        <v>1</v>
      </c>
      <c r="K61" s="105">
        <v>55</v>
      </c>
      <c r="L61" s="106">
        <f t="shared" si="42"/>
        <v>1</v>
      </c>
      <c r="M61" s="98">
        <v>11</v>
      </c>
      <c r="N61" s="98">
        <v>11</v>
      </c>
      <c r="O61" s="64">
        <f t="shared" si="43"/>
        <v>1</v>
      </c>
      <c r="P61" s="88">
        <v>53</v>
      </c>
      <c r="Q61" s="119">
        <f t="shared" si="44"/>
        <v>0.96363636363636362</v>
      </c>
      <c r="R61" s="120"/>
      <c r="T61" s="121">
        <f t="shared" si="45"/>
        <v>55</v>
      </c>
      <c r="U61" s="121" t="s">
        <v>153</v>
      </c>
      <c r="AR61" s="121">
        <f t="shared" si="46"/>
        <v>55</v>
      </c>
      <c r="AS61" s="121" t="s">
        <v>144</v>
      </c>
    </row>
    <row r="62" spans="1:45" s="121" customFormat="1" x14ac:dyDescent="0.25">
      <c r="A62" s="101">
        <v>6</v>
      </c>
      <c r="B62" s="122" t="s">
        <v>74</v>
      </c>
      <c r="C62" s="101">
        <v>22</v>
      </c>
      <c r="D62" s="98">
        <v>16</v>
      </c>
      <c r="E62" s="98">
        <f t="shared" si="38"/>
        <v>16</v>
      </c>
      <c r="F62" s="102">
        <f t="shared" si="39"/>
        <v>1</v>
      </c>
      <c r="G62" s="107">
        <v>22</v>
      </c>
      <c r="H62" s="65">
        <f t="shared" si="40"/>
        <v>1</v>
      </c>
      <c r="I62" s="104">
        <v>22</v>
      </c>
      <c r="J62" s="66">
        <f t="shared" si="41"/>
        <v>1</v>
      </c>
      <c r="K62" s="105">
        <v>22</v>
      </c>
      <c r="L62" s="106">
        <f t="shared" si="42"/>
        <v>1</v>
      </c>
      <c r="M62" s="98">
        <v>6</v>
      </c>
      <c r="N62" s="98">
        <v>6</v>
      </c>
      <c r="O62" s="64">
        <f t="shared" si="43"/>
        <v>1</v>
      </c>
      <c r="P62" s="88">
        <v>22</v>
      </c>
      <c r="Q62" s="119">
        <f t="shared" si="44"/>
        <v>1</v>
      </c>
      <c r="R62" s="120"/>
      <c r="T62" s="121">
        <f t="shared" si="45"/>
        <v>22</v>
      </c>
      <c r="U62" s="121" t="s">
        <v>153</v>
      </c>
      <c r="AR62" s="121">
        <f t="shared" si="46"/>
        <v>22</v>
      </c>
      <c r="AS62" s="121" t="s">
        <v>144</v>
      </c>
    </row>
    <row r="63" spans="1:45" s="121" customFormat="1" x14ac:dyDescent="0.25">
      <c r="A63" s="101">
        <v>7</v>
      </c>
      <c r="B63" s="122" t="s">
        <v>75</v>
      </c>
      <c r="C63" s="101">
        <v>52</v>
      </c>
      <c r="D63" s="98">
        <v>52</v>
      </c>
      <c r="E63" s="98">
        <f t="shared" si="38"/>
        <v>52</v>
      </c>
      <c r="F63" s="102">
        <v>1</v>
      </c>
      <c r="G63" s="107">
        <v>52</v>
      </c>
      <c r="H63" s="65">
        <f t="shared" si="40"/>
        <v>1</v>
      </c>
      <c r="I63" s="104">
        <v>52</v>
      </c>
      <c r="J63" s="66">
        <f t="shared" si="41"/>
        <v>1</v>
      </c>
      <c r="K63" s="105">
        <v>52</v>
      </c>
      <c r="L63" s="106">
        <f t="shared" si="42"/>
        <v>1</v>
      </c>
      <c r="M63" s="98">
        <v>0</v>
      </c>
      <c r="N63" s="98">
        <v>0</v>
      </c>
      <c r="O63" s="64">
        <v>1</v>
      </c>
      <c r="P63" s="88">
        <v>57</v>
      </c>
      <c r="Q63" s="119">
        <f t="shared" si="44"/>
        <v>1.0961538461538463</v>
      </c>
      <c r="R63" s="120"/>
      <c r="T63" s="121">
        <f t="shared" si="45"/>
        <v>52</v>
      </c>
      <c r="U63" s="121" t="s">
        <v>153</v>
      </c>
      <c r="AR63" s="121">
        <f t="shared" si="46"/>
        <v>52</v>
      </c>
      <c r="AS63" s="121" t="s">
        <v>144</v>
      </c>
    </row>
    <row r="64" spans="1:45" s="121" customFormat="1" x14ac:dyDescent="0.25">
      <c r="A64" s="101">
        <v>8</v>
      </c>
      <c r="B64" s="122" t="s">
        <v>76</v>
      </c>
      <c r="C64" s="101">
        <v>25</v>
      </c>
      <c r="D64" s="98">
        <v>24</v>
      </c>
      <c r="E64" s="98">
        <v>24</v>
      </c>
      <c r="F64" s="102">
        <v>1</v>
      </c>
      <c r="G64" s="107">
        <v>25</v>
      </c>
      <c r="H64" s="65">
        <f t="shared" si="40"/>
        <v>1</v>
      </c>
      <c r="I64" s="104">
        <v>25</v>
      </c>
      <c r="J64" s="66">
        <f t="shared" si="41"/>
        <v>1</v>
      </c>
      <c r="K64" s="105">
        <v>25</v>
      </c>
      <c r="L64" s="106">
        <f t="shared" si="42"/>
        <v>1</v>
      </c>
      <c r="M64" s="98">
        <v>1</v>
      </c>
      <c r="N64" s="98">
        <v>1</v>
      </c>
      <c r="O64" s="64">
        <v>1</v>
      </c>
      <c r="P64" s="88">
        <v>23</v>
      </c>
      <c r="Q64" s="119">
        <f t="shared" si="44"/>
        <v>0.92</v>
      </c>
      <c r="R64" s="120"/>
      <c r="T64" s="121">
        <f t="shared" si="45"/>
        <v>25</v>
      </c>
      <c r="U64" s="121" t="s">
        <v>153</v>
      </c>
      <c r="AR64" s="121">
        <f t="shared" si="46"/>
        <v>25</v>
      </c>
      <c r="AS64" s="121" t="s">
        <v>144</v>
      </c>
    </row>
    <row r="65" spans="1:45" s="121" customFormat="1" x14ac:dyDescent="0.25">
      <c r="A65" s="101">
        <v>9</v>
      </c>
      <c r="B65" s="122" t="s">
        <v>77</v>
      </c>
      <c r="C65" s="101">
        <v>29</v>
      </c>
      <c r="D65" s="98">
        <f t="shared" si="47"/>
        <v>24</v>
      </c>
      <c r="E65" s="98">
        <f t="shared" si="38"/>
        <v>24</v>
      </c>
      <c r="F65" s="102">
        <v>1</v>
      </c>
      <c r="G65" s="107">
        <v>29</v>
      </c>
      <c r="H65" s="65">
        <f t="shared" si="40"/>
        <v>1</v>
      </c>
      <c r="I65" s="104">
        <v>29</v>
      </c>
      <c r="J65" s="66">
        <f t="shared" si="41"/>
        <v>1</v>
      </c>
      <c r="K65" s="105">
        <v>29</v>
      </c>
      <c r="L65" s="106">
        <f t="shared" si="42"/>
        <v>1</v>
      </c>
      <c r="M65" s="98">
        <v>5</v>
      </c>
      <c r="N65" s="98">
        <v>5</v>
      </c>
      <c r="O65" s="64">
        <f t="shared" si="43"/>
        <v>1</v>
      </c>
      <c r="P65" s="88">
        <v>28</v>
      </c>
      <c r="Q65" s="119">
        <f t="shared" si="44"/>
        <v>0.96551724137931039</v>
      </c>
      <c r="R65" s="120"/>
      <c r="T65" s="121">
        <f t="shared" si="45"/>
        <v>29</v>
      </c>
      <c r="U65" s="121" t="s">
        <v>153</v>
      </c>
      <c r="AR65" s="121">
        <f t="shared" si="46"/>
        <v>29</v>
      </c>
      <c r="AS65" s="121" t="s">
        <v>144</v>
      </c>
    </row>
    <row r="66" spans="1:45" s="121" customFormat="1" x14ac:dyDescent="0.25">
      <c r="A66" s="101">
        <v>10</v>
      </c>
      <c r="B66" s="122" t="s">
        <v>78</v>
      </c>
      <c r="C66" s="101">
        <v>10</v>
      </c>
      <c r="D66" s="98">
        <v>10</v>
      </c>
      <c r="E66" s="98">
        <f t="shared" si="38"/>
        <v>10</v>
      </c>
      <c r="F66" s="102">
        <v>1</v>
      </c>
      <c r="G66" s="107">
        <v>10</v>
      </c>
      <c r="H66" s="65">
        <f t="shared" si="40"/>
        <v>1</v>
      </c>
      <c r="I66" s="104">
        <v>10</v>
      </c>
      <c r="J66" s="66">
        <f t="shared" si="41"/>
        <v>1</v>
      </c>
      <c r="K66" s="105">
        <v>10</v>
      </c>
      <c r="L66" s="106">
        <f t="shared" si="42"/>
        <v>1</v>
      </c>
      <c r="M66" s="98">
        <v>0</v>
      </c>
      <c r="N66" s="98">
        <v>0</v>
      </c>
      <c r="O66" s="64">
        <v>1</v>
      </c>
      <c r="P66" s="88">
        <v>10</v>
      </c>
      <c r="Q66" s="119">
        <f t="shared" si="44"/>
        <v>1</v>
      </c>
      <c r="R66" s="120"/>
      <c r="T66" s="121">
        <f t="shared" si="45"/>
        <v>10</v>
      </c>
      <c r="U66" s="121" t="s">
        <v>153</v>
      </c>
      <c r="AR66" s="121">
        <f t="shared" si="46"/>
        <v>10</v>
      </c>
      <c r="AS66" s="121" t="s">
        <v>144</v>
      </c>
    </row>
    <row r="67" spans="1:45" s="121" customFormat="1" x14ac:dyDescent="0.25">
      <c r="A67" s="101">
        <v>11</v>
      </c>
      <c r="B67" s="122" t="s">
        <v>79</v>
      </c>
      <c r="C67" s="101">
        <v>10</v>
      </c>
      <c r="D67" s="98">
        <v>10</v>
      </c>
      <c r="E67" s="98">
        <v>10</v>
      </c>
      <c r="F67" s="102">
        <v>1</v>
      </c>
      <c r="G67" s="107">
        <v>10</v>
      </c>
      <c r="H67" s="65">
        <f t="shared" si="40"/>
        <v>1</v>
      </c>
      <c r="I67" s="104">
        <v>10</v>
      </c>
      <c r="J67" s="66">
        <f t="shared" si="41"/>
        <v>1</v>
      </c>
      <c r="K67" s="105">
        <v>10</v>
      </c>
      <c r="L67" s="106">
        <f t="shared" si="42"/>
        <v>1</v>
      </c>
      <c r="M67" s="98">
        <v>0</v>
      </c>
      <c r="N67" s="98">
        <v>0</v>
      </c>
      <c r="O67" s="64">
        <v>1</v>
      </c>
      <c r="P67" s="88">
        <v>10</v>
      </c>
      <c r="Q67" s="119">
        <f t="shared" si="44"/>
        <v>1</v>
      </c>
      <c r="R67" s="120"/>
      <c r="T67" s="121">
        <f t="shared" si="45"/>
        <v>10</v>
      </c>
      <c r="U67" s="121" t="s">
        <v>153</v>
      </c>
      <c r="AR67" s="121">
        <f t="shared" si="46"/>
        <v>10</v>
      </c>
      <c r="AS67" s="121" t="s">
        <v>144</v>
      </c>
    </row>
    <row r="68" spans="1:45" s="121" customFormat="1" x14ac:dyDescent="0.25">
      <c r="A68" s="101">
        <v>12</v>
      </c>
      <c r="B68" s="122" t="s">
        <v>80</v>
      </c>
      <c r="C68" s="101">
        <v>12</v>
      </c>
      <c r="D68" s="98">
        <v>12</v>
      </c>
      <c r="E68" s="98">
        <f t="shared" si="38"/>
        <v>12</v>
      </c>
      <c r="F68" s="102">
        <v>1</v>
      </c>
      <c r="G68" s="107">
        <v>12</v>
      </c>
      <c r="H68" s="65">
        <f t="shared" si="40"/>
        <v>1</v>
      </c>
      <c r="I68" s="104">
        <v>12</v>
      </c>
      <c r="J68" s="66">
        <f t="shared" si="41"/>
        <v>1</v>
      </c>
      <c r="K68" s="105">
        <v>12</v>
      </c>
      <c r="L68" s="106">
        <f t="shared" si="42"/>
        <v>1</v>
      </c>
      <c r="M68" s="98">
        <v>0</v>
      </c>
      <c r="N68" s="98">
        <v>0</v>
      </c>
      <c r="O68" s="64">
        <v>1</v>
      </c>
      <c r="P68" s="88">
        <v>10</v>
      </c>
      <c r="Q68" s="119">
        <f t="shared" si="44"/>
        <v>0.83333333333333337</v>
      </c>
      <c r="R68" s="120"/>
      <c r="T68" s="121">
        <f t="shared" si="45"/>
        <v>12</v>
      </c>
      <c r="U68" s="121" t="s">
        <v>153</v>
      </c>
      <c r="AR68" s="121">
        <f t="shared" si="46"/>
        <v>12</v>
      </c>
      <c r="AS68" s="121" t="s">
        <v>144</v>
      </c>
    </row>
    <row r="69" spans="1:45" s="121" customFormat="1" x14ac:dyDescent="0.25">
      <c r="A69" s="101">
        <v>13</v>
      </c>
      <c r="B69" s="122" t="s">
        <v>81</v>
      </c>
      <c r="C69" s="101">
        <v>7</v>
      </c>
      <c r="D69" s="98">
        <f t="shared" si="47"/>
        <v>6</v>
      </c>
      <c r="E69" s="98">
        <f t="shared" si="38"/>
        <v>6</v>
      </c>
      <c r="F69" s="102">
        <f t="shared" si="39"/>
        <v>1</v>
      </c>
      <c r="G69" s="107">
        <v>7</v>
      </c>
      <c r="H69" s="65">
        <f t="shared" si="40"/>
        <v>1</v>
      </c>
      <c r="I69" s="104">
        <v>7</v>
      </c>
      <c r="J69" s="66">
        <f t="shared" si="41"/>
        <v>1</v>
      </c>
      <c r="K69" s="105">
        <v>7</v>
      </c>
      <c r="L69" s="106">
        <f t="shared" si="42"/>
        <v>1</v>
      </c>
      <c r="M69" s="98">
        <v>1</v>
      </c>
      <c r="N69" s="98">
        <v>1</v>
      </c>
      <c r="O69" s="64">
        <f t="shared" si="43"/>
        <v>1</v>
      </c>
      <c r="P69" s="88">
        <v>7</v>
      </c>
      <c r="Q69" s="119">
        <f t="shared" si="44"/>
        <v>1</v>
      </c>
      <c r="R69" s="120"/>
      <c r="T69" s="121">
        <f t="shared" si="45"/>
        <v>7</v>
      </c>
      <c r="U69" s="121" t="s">
        <v>153</v>
      </c>
      <c r="AR69" s="121">
        <f t="shared" si="46"/>
        <v>7</v>
      </c>
      <c r="AS69" s="121" t="s">
        <v>144</v>
      </c>
    </row>
    <row r="70" spans="1:45" s="121" customFormat="1" x14ac:dyDescent="0.25">
      <c r="A70" s="101">
        <v>14</v>
      </c>
      <c r="B70" s="122" t="s">
        <v>82</v>
      </c>
      <c r="C70" s="101">
        <v>8</v>
      </c>
      <c r="D70" s="98">
        <v>8</v>
      </c>
      <c r="E70" s="98">
        <f t="shared" si="38"/>
        <v>8</v>
      </c>
      <c r="F70" s="102">
        <v>1</v>
      </c>
      <c r="G70" s="107">
        <v>8</v>
      </c>
      <c r="H70" s="65">
        <f t="shared" si="40"/>
        <v>1</v>
      </c>
      <c r="I70" s="104">
        <v>8</v>
      </c>
      <c r="J70" s="66">
        <f t="shared" si="41"/>
        <v>1</v>
      </c>
      <c r="K70" s="105">
        <v>8</v>
      </c>
      <c r="L70" s="106">
        <f t="shared" si="42"/>
        <v>1</v>
      </c>
      <c r="M70" s="98">
        <v>0</v>
      </c>
      <c r="N70" s="98">
        <v>0</v>
      </c>
      <c r="O70" s="64">
        <v>1</v>
      </c>
      <c r="P70" s="88">
        <v>8</v>
      </c>
      <c r="Q70" s="119">
        <f t="shared" si="44"/>
        <v>1</v>
      </c>
      <c r="R70" s="120"/>
      <c r="T70" s="121">
        <f t="shared" si="45"/>
        <v>8</v>
      </c>
      <c r="U70" s="121" t="s">
        <v>153</v>
      </c>
      <c r="AR70" s="121">
        <f t="shared" si="46"/>
        <v>8</v>
      </c>
      <c r="AS70" s="121" t="s">
        <v>144</v>
      </c>
    </row>
    <row r="71" spans="1:45" s="121" customFormat="1" x14ac:dyDescent="0.25">
      <c r="A71" s="101">
        <v>15</v>
      </c>
      <c r="B71" s="122" t="s">
        <v>83</v>
      </c>
      <c r="C71" s="101">
        <v>20</v>
      </c>
      <c r="D71" s="98">
        <v>20</v>
      </c>
      <c r="E71" s="98">
        <v>20</v>
      </c>
      <c r="F71" s="102">
        <v>1</v>
      </c>
      <c r="G71" s="107">
        <v>20</v>
      </c>
      <c r="H71" s="65">
        <f t="shared" si="40"/>
        <v>1</v>
      </c>
      <c r="I71" s="104">
        <v>20</v>
      </c>
      <c r="J71" s="66">
        <f t="shared" si="41"/>
        <v>1</v>
      </c>
      <c r="K71" s="105">
        <v>20</v>
      </c>
      <c r="L71" s="106">
        <f t="shared" si="42"/>
        <v>1</v>
      </c>
      <c r="M71" s="98">
        <v>0</v>
      </c>
      <c r="N71" s="98">
        <v>0</v>
      </c>
      <c r="O71" s="64">
        <v>1</v>
      </c>
      <c r="P71" s="88">
        <v>19</v>
      </c>
      <c r="Q71" s="119">
        <f t="shared" si="44"/>
        <v>0.95</v>
      </c>
      <c r="R71" s="120"/>
      <c r="T71" s="121">
        <f t="shared" si="45"/>
        <v>20</v>
      </c>
      <c r="U71" s="121" t="s">
        <v>153</v>
      </c>
      <c r="AR71" s="121">
        <f t="shared" si="46"/>
        <v>20</v>
      </c>
      <c r="AS71" s="121" t="s">
        <v>144</v>
      </c>
    </row>
    <row r="72" spans="1:45" s="121" customFormat="1" x14ac:dyDescent="0.25">
      <c r="A72" s="101">
        <v>16</v>
      </c>
      <c r="B72" s="122" t="s">
        <v>84</v>
      </c>
      <c r="C72" s="101">
        <v>15</v>
      </c>
      <c r="D72" s="98">
        <v>11</v>
      </c>
      <c r="E72" s="98">
        <f t="shared" si="38"/>
        <v>11</v>
      </c>
      <c r="F72" s="102">
        <v>1</v>
      </c>
      <c r="G72" s="107">
        <v>15</v>
      </c>
      <c r="H72" s="65">
        <f t="shared" si="40"/>
        <v>1</v>
      </c>
      <c r="I72" s="104">
        <v>15</v>
      </c>
      <c r="J72" s="66">
        <f t="shared" si="41"/>
        <v>1</v>
      </c>
      <c r="K72" s="105">
        <v>15</v>
      </c>
      <c r="L72" s="106">
        <f t="shared" si="42"/>
        <v>1</v>
      </c>
      <c r="M72" s="98">
        <v>4</v>
      </c>
      <c r="N72" s="98">
        <v>4</v>
      </c>
      <c r="O72" s="64">
        <f t="shared" si="43"/>
        <v>1</v>
      </c>
      <c r="P72" s="88">
        <v>15</v>
      </c>
      <c r="Q72" s="119">
        <f t="shared" si="44"/>
        <v>1</v>
      </c>
      <c r="R72" s="120"/>
      <c r="T72" s="121">
        <f t="shared" si="45"/>
        <v>15</v>
      </c>
      <c r="U72" s="121" t="s">
        <v>153</v>
      </c>
      <c r="AR72" s="121">
        <f t="shared" si="46"/>
        <v>15</v>
      </c>
      <c r="AS72" s="121" t="s">
        <v>144</v>
      </c>
    </row>
    <row r="73" spans="1:45" s="121" customFormat="1" x14ac:dyDescent="0.25">
      <c r="A73" s="101">
        <v>17</v>
      </c>
      <c r="B73" s="122" t="s">
        <v>85</v>
      </c>
      <c r="C73" s="101">
        <v>7</v>
      </c>
      <c r="D73" s="98">
        <v>4</v>
      </c>
      <c r="E73" s="98">
        <v>4</v>
      </c>
      <c r="F73" s="102">
        <v>1</v>
      </c>
      <c r="G73" s="107">
        <v>7</v>
      </c>
      <c r="H73" s="65">
        <f t="shared" si="40"/>
        <v>1</v>
      </c>
      <c r="I73" s="104">
        <v>7</v>
      </c>
      <c r="J73" s="66">
        <f t="shared" si="41"/>
        <v>1</v>
      </c>
      <c r="K73" s="105">
        <v>7</v>
      </c>
      <c r="L73" s="106">
        <f t="shared" si="42"/>
        <v>1</v>
      </c>
      <c r="M73" s="98">
        <v>3</v>
      </c>
      <c r="N73" s="98">
        <v>3</v>
      </c>
      <c r="O73" s="64">
        <v>1</v>
      </c>
      <c r="P73" s="88">
        <v>8</v>
      </c>
      <c r="Q73" s="119">
        <f t="shared" si="44"/>
        <v>1.1428571428571428</v>
      </c>
      <c r="R73" s="120"/>
      <c r="T73" s="121">
        <f t="shared" si="45"/>
        <v>7</v>
      </c>
      <c r="U73" s="121" t="s">
        <v>153</v>
      </c>
      <c r="AR73" s="121">
        <f t="shared" si="46"/>
        <v>7</v>
      </c>
      <c r="AS73" s="121" t="s">
        <v>144</v>
      </c>
    </row>
    <row r="74" spans="1:45" s="121" customFormat="1" x14ac:dyDescent="0.25">
      <c r="A74" s="101">
        <v>18</v>
      </c>
      <c r="B74" s="122" t="s">
        <v>86</v>
      </c>
      <c r="C74" s="101">
        <v>3</v>
      </c>
      <c r="D74" s="98">
        <f t="shared" si="47"/>
        <v>0</v>
      </c>
      <c r="E74" s="98">
        <f t="shared" si="38"/>
        <v>0</v>
      </c>
      <c r="F74" s="102">
        <v>1</v>
      </c>
      <c r="G74" s="107">
        <v>3</v>
      </c>
      <c r="H74" s="65">
        <f t="shared" si="40"/>
        <v>1</v>
      </c>
      <c r="I74" s="104">
        <v>3</v>
      </c>
      <c r="J74" s="66">
        <f t="shared" si="41"/>
        <v>1</v>
      </c>
      <c r="K74" s="105">
        <v>3</v>
      </c>
      <c r="L74" s="106">
        <f t="shared" si="42"/>
        <v>1</v>
      </c>
      <c r="M74" s="98">
        <v>3</v>
      </c>
      <c r="N74" s="98">
        <v>3</v>
      </c>
      <c r="O74" s="64">
        <v>1</v>
      </c>
      <c r="P74" s="88">
        <v>3</v>
      </c>
      <c r="Q74" s="119">
        <f t="shared" si="44"/>
        <v>1</v>
      </c>
      <c r="R74" s="120"/>
      <c r="T74" s="121">
        <f t="shared" si="45"/>
        <v>3</v>
      </c>
      <c r="U74" s="121" t="s">
        <v>153</v>
      </c>
      <c r="AR74" s="121">
        <f t="shared" si="46"/>
        <v>3</v>
      </c>
      <c r="AS74" s="121" t="s">
        <v>144</v>
      </c>
    </row>
    <row r="75" spans="1:45" s="126" customFormat="1" x14ac:dyDescent="0.25">
      <c r="A75" s="280" t="s">
        <v>46</v>
      </c>
      <c r="B75" s="280"/>
      <c r="C75" s="123">
        <f>SUM(C57:C74)</f>
        <v>712</v>
      </c>
      <c r="D75" s="123">
        <f>SUM(D57:D74)</f>
        <v>658</v>
      </c>
      <c r="E75" s="123">
        <f>SUM(E57:E74)</f>
        <v>658</v>
      </c>
      <c r="F75" s="124">
        <f>E75/D75</f>
        <v>1</v>
      </c>
      <c r="G75" s="123">
        <f>SUM(G57:G74)</f>
        <v>712</v>
      </c>
      <c r="H75" s="124">
        <f t="shared" si="40"/>
        <v>1</v>
      </c>
      <c r="I75" s="123">
        <f>SUM(I57:I74)</f>
        <v>712</v>
      </c>
      <c r="J75" s="124">
        <f t="shared" si="41"/>
        <v>1</v>
      </c>
      <c r="K75" s="123">
        <f>SUM(K57:K74)</f>
        <v>681</v>
      </c>
      <c r="L75" s="124">
        <f>K75/(C75)</f>
        <v>0.9564606741573034</v>
      </c>
      <c r="M75" s="123">
        <f>SUM(M57:M74)</f>
        <v>54</v>
      </c>
      <c r="N75" s="123">
        <f>SUM(N57:N74)</f>
        <v>54</v>
      </c>
      <c r="O75" s="124">
        <f>N75/M75</f>
        <v>1</v>
      </c>
      <c r="P75" s="123">
        <f>SUM(P57:P74)</f>
        <v>705</v>
      </c>
      <c r="Q75" s="124">
        <f t="shared" si="44"/>
        <v>0.9901685393258427</v>
      </c>
      <c r="R75" s="125"/>
      <c r="T75" s="121">
        <f t="shared" si="45"/>
        <v>712</v>
      </c>
      <c r="U75" s="121"/>
    </row>
    <row r="76" spans="1:45" s="121" customFormat="1" x14ac:dyDescent="0.25">
      <c r="A76" s="281" t="s">
        <v>18</v>
      </c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128"/>
    </row>
    <row r="77" spans="1:45" s="121" customFormat="1" x14ac:dyDescent="0.25">
      <c r="A77" s="101">
        <v>1</v>
      </c>
      <c r="B77" s="122" t="s">
        <v>87</v>
      </c>
      <c r="C77" s="101">
        <v>63</v>
      </c>
      <c r="D77" s="98">
        <v>52</v>
      </c>
      <c r="E77" s="98">
        <v>52</v>
      </c>
      <c r="F77" s="64">
        <v>1</v>
      </c>
      <c r="G77" s="107">
        <v>63</v>
      </c>
      <c r="H77" s="65">
        <f>G77/C77</f>
        <v>1</v>
      </c>
      <c r="I77" s="104">
        <v>63</v>
      </c>
      <c r="J77" s="66">
        <f t="shared" ref="J77:J89" si="48">I77/C77</f>
        <v>1</v>
      </c>
      <c r="K77" s="105">
        <v>61</v>
      </c>
      <c r="L77" s="106">
        <f>K77/I77</f>
        <v>0.96825396825396826</v>
      </c>
      <c r="M77" s="98">
        <v>11</v>
      </c>
      <c r="N77" s="98">
        <v>11</v>
      </c>
      <c r="O77" s="64">
        <f>N77/M77</f>
        <v>1</v>
      </c>
      <c r="P77" s="88">
        <v>65</v>
      </c>
      <c r="Q77" s="119">
        <f t="shared" ref="Q77:Q89" si="49">P77/C77</f>
        <v>1.0317460317460319</v>
      </c>
      <c r="R77" s="120"/>
      <c r="T77" s="121">
        <f>D77+M77</f>
        <v>63</v>
      </c>
      <c r="U77" s="121" t="s">
        <v>144</v>
      </c>
      <c r="AR77" s="121">
        <f t="shared" ref="AR77:AR88" si="50">E77+N77</f>
        <v>63</v>
      </c>
      <c r="AS77" s="121" t="s">
        <v>144</v>
      </c>
    </row>
    <row r="78" spans="1:45" s="121" customFormat="1" x14ac:dyDescent="0.25">
      <c r="A78" s="101">
        <v>2</v>
      </c>
      <c r="B78" s="122" t="s">
        <v>88</v>
      </c>
      <c r="C78" s="101">
        <v>37</v>
      </c>
      <c r="D78" s="98">
        <v>31</v>
      </c>
      <c r="E78" s="98">
        <v>31</v>
      </c>
      <c r="F78" s="64">
        <f t="shared" ref="F78:F87" si="51">E78/D78</f>
        <v>1</v>
      </c>
      <c r="G78" s="107">
        <v>37</v>
      </c>
      <c r="H78" s="65">
        <f t="shared" ref="H78:H89" si="52">G78/C78</f>
        <v>1</v>
      </c>
      <c r="I78" s="104">
        <v>37</v>
      </c>
      <c r="J78" s="66">
        <f t="shared" si="48"/>
        <v>1</v>
      </c>
      <c r="K78" s="105">
        <v>37</v>
      </c>
      <c r="L78" s="106">
        <f t="shared" ref="L78:L88" si="53">K78/C78</f>
        <v>1</v>
      </c>
      <c r="M78" s="98">
        <v>6</v>
      </c>
      <c r="N78" s="98">
        <v>6</v>
      </c>
      <c r="O78" s="64">
        <f t="shared" ref="O78:O88" si="54">N78/M78</f>
        <v>1</v>
      </c>
      <c r="P78" s="88">
        <v>98</v>
      </c>
      <c r="Q78" s="119">
        <f t="shared" si="49"/>
        <v>2.6486486486486487</v>
      </c>
      <c r="R78" s="120"/>
      <c r="T78" s="121">
        <f>D78+M78</f>
        <v>37</v>
      </c>
      <c r="U78" s="121" t="s">
        <v>144</v>
      </c>
      <c r="AR78" s="121">
        <f t="shared" si="50"/>
        <v>37</v>
      </c>
      <c r="AS78" s="121" t="s">
        <v>144</v>
      </c>
    </row>
    <row r="79" spans="1:45" s="121" customFormat="1" x14ac:dyDescent="0.25">
      <c r="A79" s="101">
        <v>3</v>
      </c>
      <c r="B79" s="122" t="s">
        <v>89</v>
      </c>
      <c r="C79" s="101">
        <v>13</v>
      </c>
      <c r="D79" s="98">
        <v>2</v>
      </c>
      <c r="E79" s="98">
        <v>2</v>
      </c>
      <c r="F79" s="64">
        <v>1</v>
      </c>
      <c r="G79" s="107">
        <v>13</v>
      </c>
      <c r="H79" s="65">
        <f t="shared" si="52"/>
        <v>1</v>
      </c>
      <c r="I79" s="104">
        <v>13</v>
      </c>
      <c r="J79" s="66">
        <f t="shared" si="48"/>
        <v>1</v>
      </c>
      <c r="K79" s="105">
        <v>13</v>
      </c>
      <c r="L79" s="106">
        <f t="shared" si="53"/>
        <v>1</v>
      </c>
      <c r="M79" s="98">
        <v>11</v>
      </c>
      <c r="N79" s="98">
        <v>11</v>
      </c>
      <c r="O79" s="64">
        <f t="shared" si="54"/>
        <v>1</v>
      </c>
      <c r="P79" s="88">
        <v>13</v>
      </c>
      <c r="Q79" s="119">
        <f t="shared" si="49"/>
        <v>1</v>
      </c>
      <c r="R79" s="120"/>
      <c r="T79" s="121">
        <f>D79+M79</f>
        <v>13</v>
      </c>
      <c r="U79" s="121" t="s">
        <v>144</v>
      </c>
      <c r="AR79" s="121">
        <f t="shared" si="50"/>
        <v>13</v>
      </c>
      <c r="AS79" s="121" t="s">
        <v>144</v>
      </c>
    </row>
    <row r="80" spans="1:45" s="121" customFormat="1" x14ac:dyDescent="0.25">
      <c r="A80" s="101">
        <v>4</v>
      </c>
      <c r="B80" s="122" t="s">
        <v>90</v>
      </c>
      <c r="C80" s="101">
        <v>23</v>
      </c>
      <c r="D80" s="98">
        <v>17</v>
      </c>
      <c r="E80" s="98">
        <v>17</v>
      </c>
      <c r="F80" s="64">
        <v>1</v>
      </c>
      <c r="G80" s="107">
        <v>23</v>
      </c>
      <c r="H80" s="65">
        <f t="shared" si="52"/>
        <v>1</v>
      </c>
      <c r="I80" s="104">
        <v>23</v>
      </c>
      <c r="J80" s="66">
        <f t="shared" si="48"/>
        <v>1</v>
      </c>
      <c r="K80" s="105">
        <v>23</v>
      </c>
      <c r="L80" s="106">
        <f t="shared" si="53"/>
        <v>1</v>
      </c>
      <c r="M80" s="98">
        <v>6</v>
      </c>
      <c r="N80" s="98">
        <v>6</v>
      </c>
      <c r="O80" s="64">
        <f t="shared" si="54"/>
        <v>1</v>
      </c>
      <c r="P80" s="88">
        <v>24</v>
      </c>
      <c r="Q80" s="119">
        <f t="shared" si="49"/>
        <v>1.0434782608695652</v>
      </c>
      <c r="R80" s="120"/>
      <c r="T80" s="121">
        <f t="shared" ref="T80:T89" si="55">D80+M80</f>
        <v>23</v>
      </c>
      <c r="U80" s="121" t="s">
        <v>144</v>
      </c>
      <c r="AR80" s="121">
        <f t="shared" si="50"/>
        <v>23</v>
      </c>
      <c r="AS80" s="121" t="s">
        <v>144</v>
      </c>
    </row>
    <row r="81" spans="1:45" s="121" customFormat="1" x14ac:dyDescent="0.25">
      <c r="A81" s="101">
        <v>5</v>
      </c>
      <c r="B81" s="122" t="s">
        <v>91</v>
      </c>
      <c r="C81" s="101">
        <v>152</v>
      </c>
      <c r="D81" s="98">
        <v>56</v>
      </c>
      <c r="E81" s="98">
        <v>56</v>
      </c>
      <c r="F81" s="64">
        <f t="shared" si="51"/>
        <v>1</v>
      </c>
      <c r="G81" s="107">
        <v>152</v>
      </c>
      <c r="H81" s="65">
        <f t="shared" si="52"/>
        <v>1</v>
      </c>
      <c r="I81" s="104">
        <v>152</v>
      </c>
      <c r="J81" s="66">
        <f t="shared" si="48"/>
        <v>1</v>
      </c>
      <c r="K81" s="105">
        <v>152</v>
      </c>
      <c r="L81" s="106">
        <f t="shared" si="53"/>
        <v>1</v>
      </c>
      <c r="M81" s="98">
        <v>96</v>
      </c>
      <c r="N81" s="98">
        <v>96</v>
      </c>
      <c r="O81" s="64">
        <f t="shared" si="54"/>
        <v>1</v>
      </c>
      <c r="P81" s="88">
        <v>157</v>
      </c>
      <c r="Q81" s="119">
        <f t="shared" si="49"/>
        <v>1.0328947368421053</v>
      </c>
      <c r="R81" s="120"/>
      <c r="T81" s="121">
        <f t="shared" si="55"/>
        <v>152</v>
      </c>
      <c r="U81" s="121" t="s">
        <v>144</v>
      </c>
      <c r="AR81" s="121">
        <f t="shared" si="50"/>
        <v>152</v>
      </c>
      <c r="AS81" s="121" t="s">
        <v>144</v>
      </c>
    </row>
    <row r="82" spans="1:45" s="121" customFormat="1" x14ac:dyDescent="0.25">
      <c r="A82" s="101">
        <v>6</v>
      </c>
      <c r="B82" s="122" t="s">
        <v>92</v>
      </c>
      <c r="C82" s="101">
        <v>47</v>
      </c>
      <c r="D82" s="98">
        <v>0</v>
      </c>
      <c r="E82" s="98">
        <v>0</v>
      </c>
      <c r="F82" s="64">
        <v>1</v>
      </c>
      <c r="G82" s="107">
        <v>47</v>
      </c>
      <c r="H82" s="65">
        <f t="shared" si="52"/>
        <v>1</v>
      </c>
      <c r="I82" s="104">
        <v>47</v>
      </c>
      <c r="J82" s="66">
        <f t="shared" si="48"/>
        <v>1</v>
      </c>
      <c r="K82" s="105">
        <v>47</v>
      </c>
      <c r="L82" s="106">
        <f t="shared" si="53"/>
        <v>1</v>
      </c>
      <c r="M82" s="98">
        <v>47</v>
      </c>
      <c r="N82" s="98">
        <v>47</v>
      </c>
      <c r="O82" s="64">
        <f t="shared" si="54"/>
        <v>1</v>
      </c>
      <c r="P82" s="88">
        <v>49</v>
      </c>
      <c r="Q82" s="119">
        <f t="shared" si="49"/>
        <v>1.0425531914893618</v>
      </c>
      <c r="R82" s="120"/>
      <c r="T82" s="121">
        <f t="shared" si="55"/>
        <v>47</v>
      </c>
      <c r="U82" s="121" t="s">
        <v>144</v>
      </c>
      <c r="AR82" s="121">
        <f t="shared" si="50"/>
        <v>47</v>
      </c>
      <c r="AS82" s="121" t="s">
        <v>144</v>
      </c>
    </row>
    <row r="83" spans="1:45" s="121" customFormat="1" x14ac:dyDescent="0.25">
      <c r="A83" s="101">
        <v>7</v>
      </c>
      <c r="B83" s="122" t="s">
        <v>156</v>
      </c>
      <c r="C83" s="101">
        <v>43</v>
      </c>
      <c r="D83" s="98">
        <v>14</v>
      </c>
      <c r="E83" s="98">
        <v>14</v>
      </c>
      <c r="F83" s="64">
        <f t="shared" si="51"/>
        <v>1</v>
      </c>
      <c r="G83" s="107">
        <v>43</v>
      </c>
      <c r="H83" s="65">
        <f t="shared" si="52"/>
        <v>1</v>
      </c>
      <c r="I83" s="104">
        <v>43</v>
      </c>
      <c r="J83" s="66">
        <f t="shared" si="48"/>
        <v>1</v>
      </c>
      <c r="K83" s="105">
        <v>43</v>
      </c>
      <c r="L83" s="106">
        <f t="shared" si="53"/>
        <v>1</v>
      </c>
      <c r="M83" s="98">
        <v>29</v>
      </c>
      <c r="N83" s="98">
        <v>29</v>
      </c>
      <c r="O83" s="64">
        <f t="shared" si="54"/>
        <v>1</v>
      </c>
      <c r="P83" s="88">
        <v>43</v>
      </c>
      <c r="Q83" s="119">
        <f t="shared" si="49"/>
        <v>1</v>
      </c>
      <c r="R83" s="120"/>
      <c r="T83" s="121">
        <f t="shared" si="55"/>
        <v>43</v>
      </c>
      <c r="U83" s="121" t="s">
        <v>144</v>
      </c>
      <c r="AR83" s="121">
        <f t="shared" si="50"/>
        <v>43</v>
      </c>
      <c r="AS83" s="121" t="s">
        <v>144</v>
      </c>
    </row>
    <row r="84" spans="1:45" s="121" customFormat="1" x14ac:dyDescent="0.25">
      <c r="A84" s="101">
        <v>8</v>
      </c>
      <c r="B84" s="122" t="s">
        <v>94</v>
      </c>
      <c r="C84" s="101">
        <v>24</v>
      </c>
      <c r="D84" s="98">
        <v>16</v>
      </c>
      <c r="E84" s="98">
        <v>16</v>
      </c>
      <c r="F84" s="64">
        <v>1</v>
      </c>
      <c r="G84" s="107">
        <v>24</v>
      </c>
      <c r="H84" s="65">
        <f t="shared" si="52"/>
        <v>1</v>
      </c>
      <c r="I84" s="104">
        <v>24</v>
      </c>
      <c r="J84" s="66">
        <f t="shared" si="48"/>
        <v>1</v>
      </c>
      <c r="K84" s="105">
        <v>24</v>
      </c>
      <c r="L84" s="106">
        <f t="shared" si="53"/>
        <v>1</v>
      </c>
      <c r="M84" s="98">
        <v>8</v>
      </c>
      <c r="N84" s="98">
        <v>8</v>
      </c>
      <c r="O84" s="64">
        <f t="shared" si="54"/>
        <v>1</v>
      </c>
      <c r="P84" s="88">
        <v>25</v>
      </c>
      <c r="Q84" s="119">
        <f t="shared" si="49"/>
        <v>1.0416666666666667</v>
      </c>
      <c r="R84" s="120"/>
      <c r="T84" s="121">
        <f t="shared" si="55"/>
        <v>24</v>
      </c>
      <c r="U84" s="121" t="s">
        <v>144</v>
      </c>
      <c r="AR84" s="121">
        <f t="shared" si="50"/>
        <v>24</v>
      </c>
      <c r="AS84" s="121" t="s">
        <v>144</v>
      </c>
    </row>
    <row r="85" spans="1:45" s="121" customFormat="1" x14ac:dyDescent="0.25">
      <c r="A85" s="101">
        <v>9</v>
      </c>
      <c r="B85" s="122" t="s">
        <v>95</v>
      </c>
      <c r="C85" s="101">
        <v>62</v>
      </c>
      <c r="D85" s="98">
        <v>28</v>
      </c>
      <c r="E85" s="98">
        <v>28</v>
      </c>
      <c r="F85" s="64">
        <f t="shared" si="51"/>
        <v>1</v>
      </c>
      <c r="G85" s="107">
        <v>62</v>
      </c>
      <c r="H85" s="65">
        <f t="shared" si="52"/>
        <v>1</v>
      </c>
      <c r="I85" s="104">
        <v>62</v>
      </c>
      <c r="J85" s="66">
        <f t="shared" si="48"/>
        <v>1</v>
      </c>
      <c r="K85" s="105">
        <v>62</v>
      </c>
      <c r="L85" s="106">
        <f t="shared" si="53"/>
        <v>1</v>
      </c>
      <c r="M85" s="98">
        <v>34</v>
      </c>
      <c r="N85" s="98">
        <v>34</v>
      </c>
      <c r="O85" s="64">
        <f t="shared" si="54"/>
        <v>1</v>
      </c>
      <c r="P85" s="88">
        <v>62</v>
      </c>
      <c r="Q85" s="119">
        <f t="shared" si="49"/>
        <v>1</v>
      </c>
      <c r="R85" s="120"/>
      <c r="T85" s="121">
        <f t="shared" si="55"/>
        <v>62</v>
      </c>
      <c r="U85" s="121" t="s">
        <v>144</v>
      </c>
      <c r="AR85" s="121">
        <f t="shared" si="50"/>
        <v>62</v>
      </c>
      <c r="AS85" s="121" t="s">
        <v>144</v>
      </c>
    </row>
    <row r="86" spans="1:45" s="121" customFormat="1" x14ac:dyDescent="0.25">
      <c r="A86" s="101">
        <v>10</v>
      </c>
      <c r="B86" s="122" t="s">
        <v>96</v>
      </c>
      <c r="C86" s="101">
        <v>112</v>
      </c>
      <c r="D86" s="98">
        <v>36</v>
      </c>
      <c r="E86" s="98">
        <v>36</v>
      </c>
      <c r="F86" s="64">
        <f t="shared" si="51"/>
        <v>1</v>
      </c>
      <c r="G86" s="107">
        <v>112</v>
      </c>
      <c r="H86" s="65">
        <f t="shared" si="52"/>
        <v>1</v>
      </c>
      <c r="I86" s="104">
        <v>112</v>
      </c>
      <c r="J86" s="66">
        <f t="shared" si="48"/>
        <v>1</v>
      </c>
      <c r="K86" s="105">
        <v>91</v>
      </c>
      <c r="L86" s="106">
        <f t="shared" si="53"/>
        <v>0.8125</v>
      </c>
      <c r="M86" s="98">
        <v>76</v>
      </c>
      <c r="N86" s="98">
        <v>76</v>
      </c>
      <c r="O86" s="64">
        <f t="shared" si="54"/>
        <v>1</v>
      </c>
      <c r="P86" s="88">
        <v>114</v>
      </c>
      <c r="Q86" s="119">
        <f t="shared" si="49"/>
        <v>1.0178571428571428</v>
      </c>
      <c r="R86" s="120"/>
      <c r="T86" s="121">
        <f t="shared" si="55"/>
        <v>112</v>
      </c>
      <c r="U86" s="121" t="s">
        <v>144</v>
      </c>
      <c r="AR86" s="121">
        <f t="shared" si="50"/>
        <v>112</v>
      </c>
      <c r="AS86" s="121" t="s">
        <v>144</v>
      </c>
    </row>
    <row r="87" spans="1:45" s="121" customFormat="1" x14ac:dyDescent="0.25">
      <c r="A87" s="101">
        <v>11</v>
      </c>
      <c r="B87" s="122" t="s">
        <v>97</v>
      </c>
      <c r="C87" s="101">
        <v>25</v>
      </c>
      <c r="D87" s="98">
        <v>4</v>
      </c>
      <c r="E87" s="98">
        <v>4</v>
      </c>
      <c r="F87" s="64">
        <f t="shared" si="51"/>
        <v>1</v>
      </c>
      <c r="G87" s="107">
        <v>25</v>
      </c>
      <c r="H87" s="65">
        <f t="shared" si="52"/>
        <v>1</v>
      </c>
      <c r="I87" s="104">
        <v>25</v>
      </c>
      <c r="J87" s="66">
        <f t="shared" si="48"/>
        <v>1</v>
      </c>
      <c r="K87" s="105">
        <v>25</v>
      </c>
      <c r="L87" s="106">
        <f t="shared" si="53"/>
        <v>1</v>
      </c>
      <c r="M87" s="98">
        <v>21</v>
      </c>
      <c r="N87" s="98">
        <v>21</v>
      </c>
      <c r="O87" s="64">
        <f t="shared" si="54"/>
        <v>1</v>
      </c>
      <c r="P87" s="88">
        <v>25</v>
      </c>
      <c r="Q87" s="119">
        <f t="shared" si="49"/>
        <v>1</v>
      </c>
      <c r="R87" s="120"/>
      <c r="T87" s="121">
        <f t="shared" si="55"/>
        <v>25</v>
      </c>
      <c r="U87" s="121" t="s">
        <v>144</v>
      </c>
      <c r="AR87" s="121">
        <f t="shared" si="50"/>
        <v>25</v>
      </c>
      <c r="AS87" s="121" t="s">
        <v>144</v>
      </c>
    </row>
    <row r="88" spans="1:45" s="121" customFormat="1" x14ac:dyDescent="0.25">
      <c r="A88" s="101">
        <v>12</v>
      </c>
      <c r="B88" s="122" t="s">
        <v>98</v>
      </c>
      <c r="C88" s="101">
        <v>28</v>
      </c>
      <c r="D88" s="98">
        <v>3</v>
      </c>
      <c r="E88" s="98">
        <v>3</v>
      </c>
      <c r="F88" s="64">
        <v>1</v>
      </c>
      <c r="G88" s="107">
        <v>28</v>
      </c>
      <c r="H88" s="65">
        <f t="shared" si="52"/>
        <v>1</v>
      </c>
      <c r="I88" s="104">
        <v>28</v>
      </c>
      <c r="J88" s="66">
        <f t="shared" si="48"/>
        <v>1</v>
      </c>
      <c r="K88" s="105">
        <v>28</v>
      </c>
      <c r="L88" s="106">
        <f t="shared" si="53"/>
        <v>1</v>
      </c>
      <c r="M88" s="98">
        <v>25</v>
      </c>
      <c r="N88" s="98">
        <v>25</v>
      </c>
      <c r="O88" s="64">
        <f t="shared" si="54"/>
        <v>1</v>
      </c>
      <c r="P88" s="88">
        <v>28</v>
      </c>
      <c r="Q88" s="119">
        <f t="shared" si="49"/>
        <v>1</v>
      </c>
      <c r="R88" s="120"/>
      <c r="T88" s="121">
        <f t="shared" si="55"/>
        <v>28</v>
      </c>
      <c r="U88" s="121" t="s">
        <v>144</v>
      </c>
      <c r="AR88" s="121">
        <f t="shared" si="50"/>
        <v>28</v>
      </c>
      <c r="AS88" s="121" t="s">
        <v>144</v>
      </c>
    </row>
    <row r="89" spans="1:45" s="126" customFormat="1" x14ac:dyDescent="0.25">
      <c r="A89" s="280" t="s">
        <v>46</v>
      </c>
      <c r="B89" s="280"/>
      <c r="C89" s="123">
        <f>SUM(C77:C88)</f>
        <v>629</v>
      </c>
      <c r="D89" s="123">
        <f>SUM(D77:D88)</f>
        <v>259</v>
      </c>
      <c r="E89" s="123">
        <f>SUM(E77:E88)</f>
        <v>259</v>
      </c>
      <c r="F89" s="124">
        <f>E89/D89</f>
        <v>1</v>
      </c>
      <c r="G89" s="123">
        <f>SUM(G77:G88)</f>
        <v>629</v>
      </c>
      <c r="H89" s="124">
        <f t="shared" si="52"/>
        <v>1</v>
      </c>
      <c r="I89" s="123">
        <f>SUM(I77:I88)</f>
        <v>629</v>
      </c>
      <c r="J89" s="124">
        <f t="shared" si="48"/>
        <v>1</v>
      </c>
      <c r="K89" s="123">
        <f>SUM(K77:K88)</f>
        <v>606</v>
      </c>
      <c r="L89" s="124">
        <f>K89/(C89)</f>
        <v>0.9634340222575517</v>
      </c>
      <c r="M89" s="123">
        <f>SUM(M77:M88)</f>
        <v>370</v>
      </c>
      <c r="N89" s="123">
        <f>SUM(N77:N88)</f>
        <v>370</v>
      </c>
      <c r="O89" s="124">
        <f>N89/M89</f>
        <v>1</v>
      </c>
      <c r="P89" s="123">
        <f>SUM(P77:P88)</f>
        <v>703</v>
      </c>
      <c r="Q89" s="124">
        <f t="shared" si="49"/>
        <v>1.1176470588235294</v>
      </c>
      <c r="R89" s="125"/>
      <c r="T89" s="121">
        <f t="shared" si="55"/>
        <v>629</v>
      </c>
    </row>
    <row r="90" spans="1:45" s="121" customFormat="1" x14ac:dyDescent="0.25">
      <c r="A90" s="281" t="s">
        <v>19</v>
      </c>
      <c r="B90" s="282"/>
      <c r="C90" s="282"/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3"/>
      <c r="R90" s="120"/>
    </row>
    <row r="91" spans="1:45" s="121" customFormat="1" x14ac:dyDescent="0.25">
      <c r="A91" s="101">
        <v>1</v>
      </c>
      <c r="B91" s="122" t="s">
        <v>99</v>
      </c>
      <c r="C91" s="101">
        <v>82</v>
      </c>
      <c r="D91" s="98">
        <v>63</v>
      </c>
      <c r="E91" s="98">
        <v>63</v>
      </c>
      <c r="F91" s="64">
        <f t="shared" ref="F91:F106" si="56">E91/D91</f>
        <v>1</v>
      </c>
      <c r="G91" s="103">
        <v>82</v>
      </c>
      <c r="H91" s="65">
        <f t="shared" ref="H91:H108" si="57">G91/C91</f>
        <v>1</v>
      </c>
      <c r="I91" s="104">
        <v>82</v>
      </c>
      <c r="J91" s="129">
        <f t="shared" ref="J91:J108" si="58">I91/C91</f>
        <v>1</v>
      </c>
      <c r="K91" s="105">
        <v>82</v>
      </c>
      <c r="L91" s="130">
        <f t="shared" ref="L91:L107" si="59">K91/C91</f>
        <v>1</v>
      </c>
      <c r="M91" s="131">
        <v>19</v>
      </c>
      <c r="N91" s="131">
        <v>19</v>
      </c>
      <c r="O91" s="102">
        <f>N91/M91</f>
        <v>1</v>
      </c>
      <c r="P91" s="132">
        <v>78</v>
      </c>
      <c r="Q91" s="119">
        <f t="shared" ref="Q91:Q108" si="60">P91/C91</f>
        <v>0.95121951219512191</v>
      </c>
      <c r="R91" s="120"/>
      <c r="T91" s="121">
        <f t="shared" ref="T91:T108" si="61">D91+M91</f>
        <v>82</v>
      </c>
      <c r="U91" s="121" t="s">
        <v>144</v>
      </c>
      <c r="AR91" s="121">
        <f t="shared" ref="AR91:AR102" si="62">E91+N91</f>
        <v>82</v>
      </c>
      <c r="AS91" s="121" t="s">
        <v>144</v>
      </c>
    </row>
    <row r="92" spans="1:45" s="121" customFormat="1" x14ac:dyDescent="0.25">
      <c r="A92" s="101">
        <v>2</v>
      </c>
      <c r="B92" s="122" t="s">
        <v>100</v>
      </c>
      <c r="C92" s="101">
        <v>58</v>
      </c>
      <c r="D92" s="98">
        <v>47</v>
      </c>
      <c r="E92" s="98">
        <f t="shared" ref="E92:E107" si="63">D92</f>
        <v>47</v>
      </c>
      <c r="F92" s="64">
        <f t="shared" si="56"/>
        <v>1</v>
      </c>
      <c r="G92" s="103">
        <v>58</v>
      </c>
      <c r="H92" s="65">
        <f t="shared" si="57"/>
        <v>1</v>
      </c>
      <c r="I92" s="104">
        <v>58</v>
      </c>
      <c r="J92" s="129">
        <f t="shared" si="58"/>
        <v>1</v>
      </c>
      <c r="K92" s="105">
        <v>58</v>
      </c>
      <c r="L92" s="130">
        <f t="shared" si="59"/>
        <v>1</v>
      </c>
      <c r="M92" s="131">
        <v>11</v>
      </c>
      <c r="N92" s="131">
        <v>11</v>
      </c>
      <c r="O92" s="102">
        <f t="shared" ref="O92:O107" si="64">N92/M92</f>
        <v>1</v>
      </c>
      <c r="P92" s="132">
        <v>59</v>
      </c>
      <c r="Q92" s="119">
        <f t="shared" si="60"/>
        <v>1.0172413793103448</v>
      </c>
      <c r="R92" s="120"/>
      <c r="T92" s="121">
        <f t="shared" si="61"/>
        <v>58</v>
      </c>
      <c r="U92" s="121" t="s">
        <v>144</v>
      </c>
      <c r="AR92" s="121">
        <f t="shared" si="62"/>
        <v>58</v>
      </c>
      <c r="AS92" s="121" t="s">
        <v>144</v>
      </c>
    </row>
    <row r="93" spans="1:45" s="121" customFormat="1" x14ac:dyDescent="0.25">
      <c r="A93" s="101">
        <v>3</v>
      </c>
      <c r="B93" s="122" t="s">
        <v>101</v>
      </c>
      <c r="C93" s="101">
        <v>26</v>
      </c>
      <c r="D93" s="98">
        <v>22</v>
      </c>
      <c r="E93" s="98">
        <f t="shared" si="63"/>
        <v>22</v>
      </c>
      <c r="F93" s="64">
        <f t="shared" si="56"/>
        <v>1</v>
      </c>
      <c r="G93" s="103">
        <v>26</v>
      </c>
      <c r="H93" s="65">
        <f t="shared" si="57"/>
        <v>1</v>
      </c>
      <c r="I93" s="104">
        <v>26</v>
      </c>
      <c r="J93" s="129">
        <f t="shared" si="58"/>
        <v>1</v>
      </c>
      <c r="K93" s="105">
        <v>26</v>
      </c>
      <c r="L93" s="130">
        <f t="shared" si="59"/>
        <v>1</v>
      </c>
      <c r="M93" s="131">
        <v>4</v>
      </c>
      <c r="N93" s="131">
        <v>4</v>
      </c>
      <c r="O93" s="102">
        <f t="shared" si="64"/>
        <v>1</v>
      </c>
      <c r="P93" s="132">
        <v>26</v>
      </c>
      <c r="Q93" s="119">
        <f t="shared" si="60"/>
        <v>1</v>
      </c>
      <c r="R93" s="120"/>
      <c r="T93" s="121">
        <f t="shared" si="61"/>
        <v>26</v>
      </c>
      <c r="U93" s="121" t="s">
        <v>144</v>
      </c>
      <c r="AR93" s="121">
        <f t="shared" si="62"/>
        <v>26</v>
      </c>
      <c r="AS93" s="121" t="s">
        <v>144</v>
      </c>
    </row>
    <row r="94" spans="1:45" s="121" customFormat="1" x14ac:dyDescent="0.25">
      <c r="A94" s="101">
        <v>4</v>
      </c>
      <c r="B94" s="122" t="s">
        <v>102</v>
      </c>
      <c r="C94" s="101">
        <v>23</v>
      </c>
      <c r="D94" s="98">
        <v>0</v>
      </c>
      <c r="E94" s="98">
        <f t="shared" si="63"/>
        <v>0</v>
      </c>
      <c r="F94" s="64">
        <v>1</v>
      </c>
      <c r="G94" s="103">
        <v>23</v>
      </c>
      <c r="H94" s="65">
        <f t="shared" si="57"/>
        <v>1</v>
      </c>
      <c r="I94" s="104">
        <v>23</v>
      </c>
      <c r="J94" s="129">
        <f t="shared" si="58"/>
        <v>1</v>
      </c>
      <c r="K94" s="105">
        <v>23</v>
      </c>
      <c r="L94" s="130">
        <f t="shared" si="59"/>
        <v>1</v>
      </c>
      <c r="M94" s="131">
        <v>23</v>
      </c>
      <c r="N94" s="131">
        <v>23</v>
      </c>
      <c r="O94" s="102">
        <f t="shared" si="64"/>
        <v>1</v>
      </c>
      <c r="P94" s="132">
        <v>22</v>
      </c>
      <c r="Q94" s="119">
        <f t="shared" si="60"/>
        <v>0.95652173913043481</v>
      </c>
      <c r="R94" s="120"/>
      <c r="T94" s="121">
        <f t="shared" si="61"/>
        <v>23</v>
      </c>
      <c r="U94" s="121" t="s">
        <v>144</v>
      </c>
      <c r="AR94" s="121">
        <f t="shared" si="62"/>
        <v>23</v>
      </c>
      <c r="AS94" s="121" t="s">
        <v>144</v>
      </c>
    </row>
    <row r="95" spans="1:45" s="121" customFormat="1" x14ac:dyDescent="0.25">
      <c r="A95" s="101">
        <v>5</v>
      </c>
      <c r="B95" s="122" t="s">
        <v>103</v>
      </c>
      <c r="C95" s="101">
        <v>17</v>
      </c>
      <c r="D95" s="98">
        <v>1</v>
      </c>
      <c r="E95" s="98">
        <f t="shared" si="63"/>
        <v>1</v>
      </c>
      <c r="F95" s="64">
        <v>1</v>
      </c>
      <c r="G95" s="103">
        <v>17</v>
      </c>
      <c r="H95" s="65">
        <f t="shared" si="57"/>
        <v>1</v>
      </c>
      <c r="I95" s="104">
        <v>17</v>
      </c>
      <c r="J95" s="129">
        <f t="shared" si="58"/>
        <v>1</v>
      </c>
      <c r="K95" s="105">
        <v>17</v>
      </c>
      <c r="L95" s="130">
        <f t="shared" si="59"/>
        <v>1</v>
      </c>
      <c r="M95" s="131">
        <v>16</v>
      </c>
      <c r="N95" s="131">
        <v>16</v>
      </c>
      <c r="O95" s="102">
        <f t="shared" si="64"/>
        <v>1</v>
      </c>
      <c r="P95" s="132">
        <v>17</v>
      </c>
      <c r="Q95" s="119">
        <f t="shared" si="60"/>
        <v>1</v>
      </c>
      <c r="R95" s="120"/>
      <c r="T95" s="121">
        <f t="shared" si="61"/>
        <v>17</v>
      </c>
      <c r="U95" s="121" t="s">
        <v>144</v>
      </c>
      <c r="AR95" s="121">
        <f t="shared" si="62"/>
        <v>17</v>
      </c>
      <c r="AS95" s="121" t="s">
        <v>144</v>
      </c>
    </row>
    <row r="96" spans="1:45" s="121" customFormat="1" x14ac:dyDescent="0.25">
      <c r="A96" s="101">
        <v>6</v>
      </c>
      <c r="B96" s="122" t="s">
        <v>104</v>
      </c>
      <c r="C96" s="101">
        <v>8</v>
      </c>
      <c r="D96" s="98">
        <f t="shared" ref="D96:D99" si="65">C96-M96</f>
        <v>6</v>
      </c>
      <c r="E96" s="98">
        <f t="shared" si="63"/>
        <v>6</v>
      </c>
      <c r="F96" s="64">
        <f t="shared" si="56"/>
        <v>1</v>
      </c>
      <c r="G96" s="103">
        <v>8</v>
      </c>
      <c r="H96" s="65">
        <f t="shared" si="57"/>
        <v>1</v>
      </c>
      <c r="I96" s="104">
        <v>8</v>
      </c>
      <c r="J96" s="129">
        <f t="shared" si="58"/>
        <v>1</v>
      </c>
      <c r="K96" s="105">
        <v>8</v>
      </c>
      <c r="L96" s="130">
        <f t="shared" si="59"/>
        <v>1</v>
      </c>
      <c r="M96" s="131">
        <v>2</v>
      </c>
      <c r="N96" s="131">
        <v>2</v>
      </c>
      <c r="O96" s="102">
        <f t="shared" si="64"/>
        <v>1</v>
      </c>
      <c r="P96" s="132">
        <v>8</v>
      </c>
      <c r="Q96" s="119">
        <f t="shared" si="60"/>
        <v>1</v>
      </c>
      <c r="R96" s="120"/>
      <c r="T96" s="121">
        <f t="shared" si="61"/>
        <v>8</v>
      </c>
      <c r="U96" s="121" t="s">
        <v>144</v>
      </c>
      <c r="AR96" s="121">
        <f t="shared" si="62"/>
        <v>8</v>
      </c>
      <c r="AS96" s="121" t="s">
        <v>144</v>
      </c>
    </row>
    <row r="97" spans="1:45" s="121" customFormat="1" x14ac:dyDescent="0.25">
      <c r="A97" s="101">
        <v>7</v>
      </c>
      <c r="B97" s="122" t="s">
        <v>105</v>
      </c>
      <c r="C97" s="101">
        <v>16</v>
      </c>
      <c r="D97" s="98">
        <v>8</v>
      </c>
      <c r="E97" s="98">
        <v>8</v>
      </c>
      <c r="F97" s="64">
        <f t="shared" si="56"/>
        <v>1</v>
      </c>
      <c r="G97" s="103">
        <v>16</v>
      </c>
      <c r="H97" s="65">
        <f t="shared" si="57"/>
        <v>1</v>
      </c>
      <c r="I97" s="104">
        <v>16</v>
      </c>
      <c r="J97" s="129">
        <f t="shared" si="58"/>
        <v>1</v>
      </c>
      <c r="K97" s="105">
        <v>16</v>
      </c>
      <c r="L97" s="130">
        <f t="shared" si="59"/>
        <v>1</v>
      </c>
      <c r="M97" s="131">
        <v>8</v>
      </c>
      <c r="N97" s="131">
        <v>8</v>
      </c>
      <c r="O97" s="102">
        <f t="shared" si="64"/>
        <v>1</v>
      </c>
      <c r="P97" s="132">
        <v>15</v>
      </c>
      <c r="Q97" s="119">
        <f t="shared" si="60"/>
        <v>0.9375</v>
      </c>
      <c r="R97" s="120"/>
      <c r="T97" s="121">
        <f t="shared" si="61"/>
        <v>16</v>
      </c>
      <c r="U97" s="121" t="s">
        <v>144</v>
      </c>
      <c r="AR97" s="121">
        <f t="shared" si="62"/>
        <v>16</v>
      </c>
      <c r="AS97" s="121" t="s">
        <v>144</v>
      </c>
    </row>
    <row r="98" spans="1:45" s="121" customFormat="1" x14ac:dyDescent="0.25">
      <c r="A98" s="101">
        <v>8</v>
      </c>
      <c r="B98" s="122" t="s">
        <v>106</v>
      </c>
      <c r="C98" s="101">
        <v>36</v>
      </c>
      <c r="D98" s="98">
        <v>28</v>
      </c>
      <c r="E98" s="98">
        <f t="shared" si="63"/>
        <v>28</v>
      </c>
      <c r="F98" s="64">
        <f t="shared" si="56"/>
        <v>1</v>
      </c>
      <c r="G98" s="103">
        <v>36</v>
      </c>
      <c r="H98" s="65">
        <f t="shared" si="57"/>
        <v>1</v>
      </c>
      <c r="I98" s="104">
        <v>36</v>
      </c>
      <c r="J98" s="129">
        <f t="shared" si="58"/>
        <v>1</v>
      </c>
      <c r="K98" s="105">
        <v>36</v>
      </c>
      <c r="L98" s="130">
        <f t="shared" si="59"/>
        <v>1</v>
      </c>
      <c r="M98" s="131">
        <v>8</v>
      </c>
      <c r="N98" s="131">
        <v>8</v>
      </c>
      <c r="O98" s="102">
        <f t="shared" si="64"/>
        <v>1</v>
      </c>
      <c r="P98" s="132">
        <v>36</v>
      </c>
      <c r="Q98" s="119">
        <f t="shared" si="60"/>
        <v>1</v>
      </c>
      <c r="R98" s="120"/>
      <c r="T98" s="121">
        <f t="shared" si="61"/>
        <v>36</v>
      </c>
      <c r="U98" s="121" t="s">
        <v>144</v>
      </c>
      <c r="AR98" s="121">
        <f t="shared" si="62"/>
        <v>36</v>
      </c>
      <c r="AS98" s="121" t="s">
        <v>144</v>
      </c>
    </row>
    <row r="99" spans="1:45" s="121" customFormat="1" x14ac:dyDescent="0.25">
      <c r="A99" s="101">
        <v>9</v>
      </c>
      <c r="B99" s="122" t="s">
        <v>107</v>
      </c>
      <c r="C99" s="101">
        <v>10</v>
      </c>
      <c r="D99" s="98">
        <f t="shared" si="65"/>
        <v>10</v>
      </c>
      <c r="E99" s="98">
        <f t="shared" si="63"/>
        <v>10</v>
      </c>
      <c r="F99" s="64">
        <v>1</v>
      </c>
      <c r="G99" s="103">
        <v>10</v>
      </c>
      <c r="H99" s="65">
        <f t="shared" si="57"/>
        <v>1</v>
      </c>
      <c r="I99" s="104">
        <v>10</v>
      </c>
      <c r="J99" s="129">
        <f t="shared" si="58"/>
        <v>1</v>
      </c>
      <c r="K99" s="105">
        <v>10</v>
      </c>
      <c r="L99" s="130">
        <f t="shared" si="59"/>
        <v>1</v>
      </c>
      <c r="M99" s="131">
        <v>0</v>
      </c>
      <c r="N99" s="131">
        <v>0</v>
      </c>
      <c r="O99" s="102">
        <v>1</v>
      </c>
      <c r="P99" s="132">
        <v>10</v>
      </c>
      <c r="Q99" s="119">
        <f t="shared" si="60"/>
        <v>1</v>
      </c>
      <c r="R99" s="120"/>
      <c r="T99" s="121">
        <f t="shared" si="61"/>
        <v>10</v>
      </c>
      <c r="U99" s="121" t="s">
        <v>144</v>
      </c>
      <c r="AR99" s="121">
        <f t="shared" si="62"/>
        <v>10</v>
      </c>
      <c r="AS99" s="121" t="s">
        <v>144</v>
      </c>
    </row>
    <row r="100" spans="1:45" s="121" customFormat="1" x14ac:dyDescent="0.25">
      <c r="A100" s="101">
        <v>10</v>
      </c>
      <c r="B100" s="122" t="s">
        <v>108</v>
      </c>
      <c r="C100" s="101">
        <v>7</v>
      </c>
      <c r="D100" s="98">
        <v>7</v>
      </c>
      <c r="E100" s="98">
        <v>7</v>
      </c>
      <c r="F100" s="64">
        <v>1</v>
      </c>
      <c r="G100" s="103">
        <v>7</v>
      </c>
      <c r="H100" s="65">
        <f t="shared" si="57"/>
        <v>1</v>
      </c>
      <c r="I100" s="104">
        <v>7</v>
      </c>
      <c r="J100" s="129">
        <f t="shared" si="58"/>
        <v>1</v>
      </c>
      <c r="K100" s="105">
        <v>7</v>
      </c>
      <c r="L100" s="130">
        <f t="shared" si="59"/>
        <v>1</v>
      </c>
      <c r="M100" s="131">
        <v>0</v>
      </c>
      <c r="N100" s="131">
        <v>0</v>
      </c>
      <c r="O100" s="102">
        <v>1</v>
      </c>
      <c r="P100" s="132">
        <v>5</v>
      </c>
      <c r="Q100" s="119">
        <f t="shared" si="60"/>
        <v>0.7142857142857143</v>
      </c>
      <c r="R100" s="120"/>
      <c r="T100" s="121">
        <f t="shared" si="61"/>
        <v>7</v>
      </c>
      <c r="U100" s="121" t="s">
        <v>144</v>
      </c>
      <c r="AR100" s="121">
        <f t="shared" si="62"/>
        <v>7</v>
      </c>
      <c r="AS100" s="121" t="s">
        <v>144</v>
      </c>
    </row>
    <row r="101" spans="1:45" s="121" customFormat="1" x14ac:dyDescent="0.25">
      <c r="A101" s="101">
        <v>11</v>
      </c>
      <c r="B101" s="122" t="s">
        <v>109</v>
      </c>
      <c r="C101" s="101">
        <v>12</v>
      </c>
      <c r="D101" s="98">
        <v>5</v>
      </c>
      <c r="E101" s="98">
        <v>5</v>
      </c>
      <c r="F101" s="64">
        <f t="shared" si="56"/>
        <v>1</v>
      </c>
      <c r="G101" s="103">
        <v>12</v>
      </c>
      <c r="H101" s="65">
        <f t="shared" si="57"/>
        <v>1</v>
      </c>
      <c r="I101" s="104">
        <v>12</v>
      </c>
      <c r="J101" s="129">
        <f t="shared" si="58"/>
        <v>1</v>
      </c>
      <c r="K101" s="105">
        <v>12</v>
      </c>
      <c r="L101" s="130">
        <f t="shared" si="59"/>
        <v>1</v>
      </c>
      <c r="M101" s="131">
        <v>7</v>
      </c>
      <c r="N101" s="131">
        <v>7</v>
      </c>
      <c r="O101" s="102">
        <f t="shared" si="64"/>
        <v>1</v>
      </c>
      <c r="P101" s="132">
        <v>12</v>
      </c>
      <c r="Q101" s="119">
        <f t="shared" si="60"/>
        <v>1</v>
      </c>
      <c r="R101" s="120"/>
      <c r="T101" s="121">
        <f t="shared" si="61"/>
        <v>12</v>
      </c>
      <c r="U101" s="121" t="s">
        <v>144</v>
      </c>
      <c r="AR101" s="121">
        <f t="shared" si="62"/>
        <v>12</v>
      </c>
      <c r="AS101" s="121" t="s">
        <v>144</v>
      </c>
    </row>
    <row r="102" spans="1:45" s="121" customFormat="1" x14ac:dyDescent="0.25">
      <c r="A102" s="101">
        <v>12</v>
      </c>
      <c r="B102" s="122" t="s">
        <v>110</v>
      </c>
      <c r="C102" s="101">
        <v>2</v>
      </c>
      <c r="D102" s="98">
        <f t="shared" ref="D102:D107" si="66">C102-M102</f>
        <v>1</v>
      </c>
      <c r="E102" s="98">
        <f t="shared" si="63"/>
        <v>1</v>
      </c>
      <c r="F102" s="64">
        <f t="shared" si="56"/>
        <v>1</v>
      </c>
      <c r="G102" s="103">
        <v>2</v>
      </c>
      <c r="H102" s="65">
        <f t="shared" si="57"/>
        <v>1</v>
      </c>
      <c r="I102" s="104">
        <v>2</v>
      </c>
      <c r="J102" s="129">
        <f t="shared" si="58"/>
        <v>1</v>
      </c>
      <c r="K102" s="105">
        <v>2</v>
      </c>
      <c r="L102" s="130">
        <f t="shared" si="59"/>
        <v>1</v>
      </c>
      <c r="M102" s="131">
        <v>1</v>
      </c>
      <c r="N102" s="131">
        <v>1</v>
      </c>
      <c r="O102" s="102">
        <f t="shared" si="64"/>
        <v>1</v>
      </c>
      <c r="P102" s="132">
        <v>2</v>
      </c>
      <c r="Q102" s="119">
        <f t="shared" si="60"/>
        <v>1</v>
      </c>
      <c r="R102" s="120"/>
      <c r="T102" s="121">
        <f t="shared" si="61"/>
        <v>2</v>
      </c>
      <c r="U102" s="121" t="s">
        <v>144</v>
      </c>
      <c r="AR102" s="121">
        <f t="shared" si="62"/>
        <v>2</v>
      </c>
      <c r="AS102" s="121" t="s">
        <v>144</v>
      </c>
    </row>
    <row r="103" spans="1:45" s="121" customFormat="1" x14ac:dyDescent="0.25">
      <c r="A103" s="101">
        <v>13</v>
      </c>
      <c r="B103" s="122" t="s">
        <v>111</v>
      </c>
      <c r="C103" s="101">
        <v>10</v>
      </c>
      <c r="D103" s="98">
        <v>10</v>
      </c>
      <c r="E103" s="98">
        <f t="shared" si="63"/>
        <v>10</v>
      </c>
      <c r="F103" s="64">
        <v>1</v>
      </c>
      <c r="G103" s="103">
        <v>10</v>
      </c>
      <c r="H103" s="65">
        <f t="shared" si="57"/>
        <v>1</v>
      </c>
      <c r="I103" s="104">
        <v>10</v>
      </c>
      <c r="J103" s="129">
        <f t="shared" si="58"/>
        <v>1</v>
      </c>
      <c r="K103" s="105">
        <v>10</v>
      </c>
      <c r="L103" s="130">
        <f t="shared" si="59"/>
        <v>1</v>
      </c>
      <c r="M103" s="131">
        <v>0</v>
      </c>
      <c r="N103" s="131">
        <v>0</v>
      </c>
      <c r="O103" s="102">
        <v>1</v>
      </c>
      <c r="P103" s="132">
        <v>10</v>
      </c>
      <c r="Q103" s="119">
        <f t="shared" si="60"/>
        <v>1</v>
      </c>
      <c r="R103" s="120"/>
      <c r="T103" s="121">
        <f t="shared" si="61"/>
        <v>10</v>
      </c>
      <c r="U103" s="121" t="s">
        <v>144</v>
      </c>
      <c r="AR103" s="121">
        <f>E103+N103</f>
        <v>10</v>
      </c>
      <c r="AS103" s="121" t="s">
        <v>144</v>
      </c>
    </row>
    <row r="104" spans="1:45" s="121" customFormat="1" x14ac:dyDescent="0.25">
      <c r="A104" s="101">
        <v>14</v>
      </c>
      <c r="B104" s="122" t="s">
        <v>112</v>
      </c>
      <c r="C104" s="101">
        <v>16</v>
      </c>
      <c r="D104" s="98">
        <v>14</v>
      </c>
      <c r="E104" s="98">
        <v>14</v>
      </c>
      <c r="F104" s="64">
        <f t="shared" si="56"/>
        <v>1</v>
      </c>
      <c r="G104" s="103">
        <v>16</v>
      </c>
      <c r="H104" s="65">
        <f t="shared" si="57"/>
        <v>1</v>
      </c>
      <c r="I104" s="104">
        <v>16</v>
      </c>
      <c r="J104" s="129">
        <f t="shared" si="58"/>
        <v>1</v>
      </c>
      <c r="K104" s="105">
        <v>16</v>
      </c>
      <c r="L104" s="130">
        <f t="shared" si="59"/>
        <v>1</v>
      </c>
      <c r="M104" s="131">
        <v>2</v>
      </c>
      <c r="N104" s="131">
        <v>2</v>
      </c>
      <c r="O104" s="102">
        <f t="shared" si="64"/>
        <v>1</v>
      </c>
      <c r="P104" s="132">
        <v>16</v>
      </c>
      <c r="Q104" s="119">
        <f t="shared" si="60"/>
        <v>1</v>
      </c>
      <c r="R104" s="120"/>
      <c r="T104" s="121">
        <f t="shared" si="61"/>
        <v>16</v>
      </c>
      <c r="U104" s="121" t="s">
        <v>144</v>
      </c>
      <c r="AR104" s="121">
        <f>E104+N104</f>
        <v>16</v>
      </c>
      <c r="AS104" s="121" t="s">
        <v>144</v>
      </c>
    </row>
    <row r="105" spans="1:45" s="121" customFormat="1" x14ac:dyDescent="0.25">
      <c r="A105" s="101">
        <v>15</v>
      </c>
      <c r="B105" s="122" t="s">
        <v>113</v>
      </c>
      <c r="C105" s="101">
        <v>6</v>
      </c>
      <c r="D105" s="98">
        <f t="shared" si="66"/>
        <v>6</v>
      </c>
      <c r="E105" s="98">
        <f t="shared" si="63"/>
        <v>6</v>
      </c>
      <c r="F105" s="64">
        <f t="shared" si="56"/>
        <v>1</v>
      </c>
      <c r="G105" s="103">
        <v>6</v>
      </c>
      <c r="H105" s="65">
        <f t="shared" si="57"/>
        <v>1</v>
      </c>
      <c r="I105" s="104">
        <v>6</v>
      </c>
      <c r="J105" s="129">
        <f t="shared" si="58"/>
        <v>1</v>
      </c>
      <c r="K105" s="105">
        <v>6</v>
      </c>
      <c r="L105" s="130">
        <f t="shared" si="59"/>
        <v>1</v>
      </c>
      <c r="M105" s="131">
        <v>0</v>
      </c>
      <c r="N105" s="131">
        <v>0</v>
      </c>
      <c r="O105" s="102">
        <v>1</v>
      </c>
      <c r="P105" s="132">
        <v>6</v>
      </c>
      <c r="Q105" s="119">
        <f t="shared" si="60"/>
        <v>1</v>
      </c>
      <c r="R105" s="120"/>
      <c r="T105" s="121">
        <f t="shared" si="61"/>
        <v>6</v>
      </c>
      <c r="U105" s="121" t="s">
        <v>144</v>
      </c>
      <c r="AR105" s="121">
        <f>E105+N105</f>
        <v>6</v>
      </c>
      <c r="AS105" s="121" t="s">
        <v>144</v>
      </c>
    </row>
    <row r="106" spans="1:45" s="121" customFormat="1" x14ac:dyDescent="0.25">
      <c r="A106" s="101">
        <v>16</v>
      </c>
      <c r="B106" s="122" t="s">
        <v>114</v>
      </c>
      <c r="C106" s="101">
        <v>49</v>
      </c>
      <c r="D106" s="98">
        <v>44</v>
      </c>
      <c r="E106" s="98">
        <v>44</v>
      </c>
      <c r="F106" s="64">
        <f t="shared" si="56"/>
        <v>1</v>
      </c>
      <c r="G106" s="103">
        <v>49</v>
      </c>
      <c r="H106" s="65">
        <f t="shared" si="57"/>
        <v>1</v>
      </c>
      <c r="I106" s="104">
        <v>49</v>
      </c>
      <c r="J106" s="129">
        <f t="shared" si="58"/>
        <v>1</v>
      </c>
      <c r="K106" s="105">
        <v>49</v>
      </c>
      <c r="L106" s="130">
        <f t="shared" si="59"/>
        <v>1</v>
      </c>
      <c r="M106" s="131">
        <v>5</v>
      </c>
      <c r="N106" s="131">
        <v>5</v>
      </c>
      <c r="O106" s="102">
        <f t="shared" si="64"/>
        <v>1</v>
      </c>
      <c r="P106" s="132">
        <v>47</v>
      </c>
      <c r="Q106" s="119">
        <f t="shared" si="60"/>
        <v>0.95918367346938771</v>
      </c>
      <c r="R106" s="120"/>
      <c r="T106" s="121">
        <f t="shared" si="61"/>
        <v>49</v>
      </c>
      <c r="U106" s="121" t="s">
        <v>144</v>
      </c>
      <c r="AR106" s="121">
        <f>E106+N106</f>
        <v>49</v>
      </c>
      <c r="AS106" s="121" t="s">
        <v>144</v>
      </c>
    </row>
    <row r="107" spans="1:45" s="121" customFormat="1" x14ac:dyDescent="0.25">
      <c r="A107" s="101">
        <v>17</v>
      </c>
      <c r="B107" s="122" t="s">
        <v>115</v>
      </c>
      <c r="C107" s="101">
        <v>2</v>
      </c>
      <c r="D107" s="98">
        <f t="shared" si="66"/>
        <v>0</v>
      </c>
      <c r="E107" s="98">
        <f t="shared" si="63"/>
        <v>0</v>
      </c>
      <c r="F107" s="64">
        <v>1</v>
      </c>
      <c r="G107" s="103">
        <v>2</v>
      </c>
      <c r="H107" s="65">
        <f t="shared" si="57"/>
        <v>1</v>
      </c>
      <c r="I107" s="104">
        <v>2</v>
      </c>
      <c r="J107" s="129">
        <f t="shared" si="58"/>
        <v>1</v>
      </c>
      <c r="K107" s="105">
        <v>2</v>
      </c>
      <c r="L107" s="130">
        <f t="shared" si="59"/>
        <v>1</v>
      </c>
      <c r="M107" s="131">
        <v>2</v>
      </c>
      <c r="N107" s="131">
        <v>2</v>
      </c>
      <c r="O107" s="102">
        <f t="shared" si="64"/>
        <v>1</v>
      </c>
      <c r="P107" s="132">
        <v>2</v>
      </c>
      <c r="Q107" s="119">
        <f t="shared" si="60"/>
        <v>1</v>
      </c>
      <c r="R107" s="120"/>
      <c r="T107" s="121">
        <f t="shared" si="61"/>
        <v>2</v>
      </c>
      <c r="U107" s="121" t="s">
        <v>144</v>
      </c>
      <c r="AR107" s="121">
        <f>E107+N107</f>
        <v>2</v>
      </c>
      <c r="AS107" s="121" t="s">
        <v>144</v>
      </c>
    </row>
    <row r="108" spans="1:45" s="126" customFormat="1" x14ac:dyDescent="0.25">
      <c r="A108" s="280" t="s">
        <v>46</v>
      </c>
      <c r="B108" s="280"/>
      <c r="C108" s="123">
        <f>SUM(C91:C107)</f>
        <v>380</v>
      </c>
      <c r="D108" s="123">
        <f>SUM(D91:D107)</f>
        <v>272</v>
      </c>
      <c r="E108" s="123">
        <f>SUM(E91:E107)</f>
        <v>272</v>
      </c>
      <c r="F108" s="124">
        <f>E108/D108</f>
        <v>1</v>
      </c>
      <c r="G108" s="123">
        <f>SUM(G91:G107)</f>
        <v>380</v>
      </c>
      <c r="H108" s="124">
        <f t="shared" si="57"/>
        <v>1</v>
      </c>
      <c r="I108" s="123">
        <f>SUM(I91:I107)</f>
        <v>380</v>
      </c>
      <c r="J108" s="124">
        <f t="shared" si="58"/>
        <v>1</v>
      </c>
      <c r="K108" s="123">
        <f>SUM(K91:K107)</f>
        <v>380</v>
      </c>
      <c r="L108" s="124">
        <f>K108/C108</f>
        <v>1</v>
      </c>
      <c r="M108" s="123">
        <f>SUM(M91:M107)</f>
        <v>108</v>
      </c>
      <c r="N108" s="123">
        <f>SUM(N91:N107)</f>
        <v>108</v>
      </c>
      <c r="O108" s="124">
        <f>N108/M108</f>
        <v>1</v>
      </c>
      <c r="P108" s="123">
        <f>SUM(P91:P107)</f>
        <v>371</v>
      </c>
      <c r="Q108" s="124">
        <f t="shared" si="60"/>
        <v>0.97631578947368425</v>
      </c>
      <c r="R108" s="120"/>
      <c r="T108" s="121">
        <f t="shared" si="61"/>
        <v>380</v>
      </c>
      <c r="U108" s="121"/>
    </row>
    <row r="109" spans="1:45" s="121" customFormat="1" x14ac:dyDescent="0.25">
      <c r="A109" s="281" t="s">
        <v>116</v>
      </c>
      <c r="B109" s="282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3"/>
      <c r="Q109" s="115"/>
      <c r="R109" s="120"/>
    </row>
    <row r="110" spans="1:45" s="121" customFormat="1" x14ac:dyDescent="0.25">
      <c r="A110" s="101">
        <v>1</v>
      </c>
      <c r="B110" s="122" t="s">
        <v>117</v>
      </c>
      <c r="C110" s="101">
        <v>11</v>
      </c>
      <c r="D110" s="98">
        <v>8</v>
      </c>
      <c r="E110" s="98">
        <f t="shared" ref="E110:E129" si="67">D110</f>
        <v>8</v>
      </c>
      <c r="F110" s="64">
        <f t="shared" ref="F110:F120" si="68">E110/D110</f>
        <v>1</v>
      </c>
      <c r="G110" s="103">
        <v>11</v>
      </c>
      <c r="H110" s="65">
        <f t="shared" ref="H110:H131" si="69">G110/C110</f>
        <v>1</v>
      </c>
      <c r="I110" s="104">
        <v>11</v>
      </c>
      <c r="J110" s="129">
        <f t="shared" ref="J110:J131" si="70">I110/C110</f>
        <v>1</v>
      </c>
      <c r="K110" s="105">
        <v>11</v>
      </c>
      <c r="L110" s="130">
        <f t="shared" ref="L110:L129" si="71">K110/C110</f>
        <v>1</v>
      </c>
      <c r="M110" s="131">
        <v>3</v>
      </c>
      <c r="N110" s="131">
        <v>3</v>
      </c>
      <c r="O110" s="102">
        <f t="shared" ref="O110:O129" si="72">N110/M110</f>
        <v>1</v>
      </c>
      <c r="P110" s="132">
        <v>11</v>
      </c>
      <c r="Q110" s="119">
        <f t="shared" ref="Q110:Q131" si="73">P110/C110</f>
        <v>1</v>
      </c>
      <c r="R110" s="120"/>
      <c r="T110" s="121">
        <f t="shared" ref="T110:T130" si="74">D110+M110</f>
        <v>11</v>
      </c>
      <c r="U110" s="121" t="s">
        <v>144</v>
      </c>
      <c r="AR110" s="121">
        <f t="shared" ref="AR110:AR130" si="75">E110+N110</f>
        <v>11</v>
      </c>
      <c r="AS110" s="121" t="s">
        <v>144</v>
      </c>
    </row>
    <row r="111" spans="1:45" s="121" customFormat="1" x14ac:dyDescent="0.25">
      <c r="A111" s="101">
        <v>2</v>
      </c>
      <c r="B111" s="122" t="s">
        <v>118</v>
      </c>
      <c r="C111" s="101">
        <v>4</v>
      </c>
      <c r="D111" s="98">
        <f t="shared" ref="D111:D117" si="76">C111-M111</f>
        <v>4</v>
      </c>
      <c r="E111" s="98">
        <f t="shared" si="67"/>
        <v>4</v>
      </c>
      <c r="F111" s="64">
        <f t="shared" si="68"/>
        <v>1</v>
      </c>
      <c r="G111" s="103">
        <v>4</v>
      </c>
      <c r="H111" s="65">
        <f t="shared" si="69"/>
        <v>1</v>
      </c>
      <c r="I111" s="104">
        <v>4</v>
      </c>
      <c r="J111" s="129">
        <f t="shared" si="70"/>
        <v>1</v>
      </c>
      <c r="K111" s="105">
        <v>4</v>
      </c>
      <c r="L111" s="130">
        <f t="shared" si="71"/>
        <v>1</v>
      </c>
      <c r="M111" s="131">
        <v>0</v>
      </c>
      <c r="N111" s="131">
        <v>0</v>
      </c>
      <c r="O111" s="102">
        <v>1</v>
      </c>
      <c r="P111" s="132">
        <v>4</v>
      </c>
      <c r="Q111" s="119">
        <f t="shared" si="73"/>
        <v>1</v>
      </c>
      <c r="R111" s="120"/>
      <c r="T111" s="121">
        <f t="shared" si="74"/>
        <v>4</v>
      </c>
      <c r="U111" s="121" t="s">
        <v>144</v>
      </c>
      <c r="AR111" s="121">
        <f t="shared" si="75"/>
        <v>4</v>
      </c>
      <c r="AS111" s="121" t="s">
        <v>144</v>
      </c>
    </row>
    <row r="112" spans="1:45" s="121" customFormat="1" x14ac:dyDescent="0.25">
      <c r="A112" s="101">
        <v>3</v>
      </c>
      <c r="B112" s="122" t="s">
        <v>119</v>
      </c>
      <c r="C112" s="101">
        <v>6</v>
      </c>
      <c r="D112" s="98">
        <v>5</v>
      </c>
      <c r="E112" s="98">
        <v>5</v>
      </c>
      <c r="F112" s="64">
        <f t="shared" si="68"/>
        <v>1</v>
      </c>
      <c r="G112" s="103">
        <v>6</v>
      </c>
      <c r="H112" s="65">
        <f t="shared" si="69"/>
        <v>1</v>
      </c>
      <c r="I112" s="104">
        <v>6</v>
      </c>
      <c r="J112" s="129">
        <f t="shared" si="70"/>
        <v>1</v>
      </c>
      <c r="K112" s="105">
        <v>6</v>
      </c>
      <c r="L112" s="130">
        <f t="shared" si="71"/>
        <v>1</v>
      </c>
      <c r="M112" s="131">
        <v>1</v>
      </c>
      <c r="N112" s="131">
        <v>1</v>
      </c>
      <c r="O112" s="102">
        <f t="shared" si="72"/>
        <v>1</v>
      </c>
      <c r="P112" s="132">
        <v>6</v>
      </c>
      <c r="Q112" s="119">
        <f t="shared" si="73"/>
        <v>1</v>
      </c>
      <c r="R112" s="120"/>
      <c r="T112" s="121">
        <f t="shared" si="74"/>
        <v>6</v>
      </c>
      <c r="U112" s="121" t="s">
        <v>144</v>
      </c>
      <c r="AR112" s="121">
        <f t="shared" si="75"/>
        <v>6</v>
      </c>
      <c r="AS112" s="121" t="s">
        <v>144</v>
      </c>
    </row>
    <row r="113" spans="1:45" s="121" customFormat="1" x14ac:dyDescent="0.25">
      <c r="A113" s="101">
        <v>4</v>
      </c>
      <c r="B113" s="122" t="s">
        <v>120</v>
      </c>
      <c r="C113" s="101">
        <v>2</v>
      </c>
      <c r="D113" s="98">
        <v>1</v>
      </c>
      <c r="E113" s="98">
        <v>1</v>
      </c>
      <c r="F113" s="64">
        <f t="shared" si="68"/>
        <v>1</v>
      </c>
      <c r="G113" s="103">
        <v>2</v>
      </c>
      <c r="H113" s="65">
        <f t="shared" si="69"/>
        <v>1</v>
      </c>
      <c r="I113" s="104">
        <v>2</v>
      </c>
      <c r="J113" s="129">
        <f t="shared" si="70"/>
        <v>1</v>
      </c>
      <c r="K113" s="105">
        <v>2</v>
      </c>
      <c r="L113" s="130">
        <f t="shared" si="71"/>
        <v>1</v>
      </c>
      <c r="M113" s="131">
        <v>1</v>
      </c>
      <c r="N113" s="131">
        <v>1</v>
      </c>
      <c r="O113" s="102">
        <f t="shared" si="72"/>
        <v>1</v>
      </c>
      <c r="P113" s="132">
        <v>2</v>
      </c>
      <c r="Q113" s="119">
        <f t="shared" si="73"/>
        <v>1</v>
      </c>
      <c r="R113" s="120"/>
      <c r="T113" s="121">
        <f t="shared" si="74"/>
        <v>2</v>
      </c>
      <c r="U113" s="121" t="s">
        <v>144</v>
      </c>
      <c r="AR113" s="121">
        <f t="shared" si="75"/>
        <v>2</v>
      </c>
      <c r="AS113" s="121" t="s">
        <v>144</v>
      </c>
    </row>
    <row r="114" spans="1:45" s="121" customFormat="1" x14ac:dyDescent="0.25">
      <c r="A114" s="101">
        <v>5</v>
      </c>
      <c r="B114" s="122" t="s">
        <v>121</v>
      </c>
      <c r="C114" s="101">
        <v>6</v>
      </c>
      <c r="D114" s="98">
        <f t="shared" si="76"/>
        <v>5</v>
      </c>
      <c r="E114" s="98">
        <f t="shared" si="67"/>
        <v>5</v>
      </c>
      <c r="F114" s="64">
        <f t="shared" si="68"/>
        <v>1</v>
      </c>
      <c r="G114" s="103">
        <v>6</v>
      </c>
      <c r="H114" s="65">
        <f t="shared" si="69"/>
        <v>1</v>
      </c>
      <c r="I114" s="104">
        <v>6</v>
      </c>
      <c r="J114" s="129">
        <f t="shared" si="70"/>
        <v>1</v>
      </c>
      <c r="K114" s="105">
        <v>6</v>
      </c>
      <c r="L114" s="130">
        <f t="shared" si="71"/>
        <v>1</v>
      </c>
      <c r="M114" s="131">
        <v>1</v>
      </c>
      <c r="N114" s="131">
        <v>1</v>
      </c>
      <c r="O114" s="102">
        <f t="shared" si="72"/>
        <v>1</v>
      </c>
      <c r="P114" s="132">
        <v>6</v>
      </c>
      <c r="Q114" s="119">
        <f t="shared" si="73"/>
        <v>1</v>
      </c>
      <c r="R114" s="120"/>
      <c r="T114" s="121">
        <f t="shared" si="74"/>
        <v>6</v>
      </c>
      <c r="U114" s="121" t="s">
        <v>144</v>
      </c>
      <c r="AR114" s="121">
        <f t="shared" si="75"/>
        <v>6</v>
      </c>
      <c r="AS114" s="121" t="s">
        <v>144</v>
      </c>
    </row>
    <row r="115" spans="1:45" s="121" customFormat="1" x14ac:dyDescent="0.25">
      <c r="A115" s="101">
        <v>6</v>
      </c>
      <c r="B115" s="122" t="s">
        <v>122</v>
      </c>
      <c r="C115" s="101">
        <v>30</v>
      </c>
      <c r="D115" s="98">
        <v>6</v>
      </c>
      <c r="E115" s="98">
        <f t="shared" si="67"/>
        <v>6</v>
      </c>
      <c r="F115" s="64">
        <f t="shared" si="68"/>
        <v>1</v>
      </c>
      <c r="G115" s="103">
        <v>30</v>
      </c>
      <c r="H115" s="65">
        <f t="shared" si="69"/>
        <v>1</v>
      </c>
      <c r="I115" s="104">
        <v>30</v>
      </c>
      <c r="J115" s="129">
        <f t="shared" si="70"/>
        <v>1</v>
      </c>
      <c r="K115" s="105">
        <v>30</v>
      </c>
      <c r="L115" s="130">
        <f t="shared" si="71"/>
        <v>1</v>
      </c>
      <c r="M115" s="131">
        <v>24</v>
      </c>
      <c r="N115" s="131">
        <v>24</v>
      </c>
      <c r="O115" s="102">
        <f t="shared" si="72"/>
        <v>1</v>
      </c>
      <c r="P115" s="132">
        <v>25</v>
      </c>
      <c r="Q115" s="119">
        <f t="shared" si="73"/>
        <v>0.83333333333333337</v>
      </c>
      <c r="R115" s="120"/>
      <c r="T115" s="121">
        <f t="shared" si="74"/>
        <v>30</v>
      </c>
      <c r="U115" s="121" t="s">
        <v>144</v>
      </c>
      <c r="AR115" s="121">
        <f t="shared" si="75"/>
        <v>30</v>
      </c>
      <c r="AS115" s="121" t="s">
        <v>144</v>
      </c>
    </row>
    <row r="116" spans="1:45" s="121" customFormat="1" x14ac:dyDescent="0.25">
      <c r="A116" s="101">
        <v>7</v>
      </c>
      <c r="B116" s="122" t="s">
        <v>123</v>
      </c>
      <c r="C116" s="101">
        <v>15</v>
      </c>
      <c r="D116" s="98">
        <f t="shared" si="76"/>
        <v>15</v>
      </c>
      <c r="E116" s="98">
        <f t="shared" si="67"/>
        <v>15</v>
      </c>
      <c r="F116" s="64">
        <f t="shared" si="68"/>
        <v>1</v>
      </c>
      <c r="G116" s="103">
        <v>15</v>
      </c>
      <c r="H116" s="65">
        <f t="shared" si="69"/>
        <v>1</v>
      </c>
      <c r="I116" s="104">
        <v>15</v>
      </c>
      <c r="J116" s="129">
        <f t="shared" si="70"/>
        <v>1</v>
      </c>
      <c r="K116" s="105">
        <v>15</v>
      </c>
      <c r="L116" s="130">
        <f t="shared" si="71"/>
        <v>1</v>
      </c>
      <c r="M116" s="131">
        <v>0</v>
      </c>
      <c r="N116" s="131">
        <v>0</v>
      </c>
      <c r="O116" s="102">
        <v>1</v>
      </c>
      <c r="P116" s="132">
        <v>15</v>
      </c>
      <c r="Q116" s="119">
        <f t="shared" si="73"/>
        <v>1</v>
      </c>
      <c r="R116" s="120"/>
      <c r="T116" s="121">
        <f t="shared" si="74"/>
        <v>15</v>
      </c>
      <c r="U116" s="121" t="s">
        <v>144</v>
      </c>
      <c r="AR116" s="121">
        <f t="shared" si="75"/>
        <v>15</v>
      </c>
      <c r="AS116" s="121" t="s">
        <v>144</v>
      </c>
    </row>
    <row r="117" spans="1:45" s="121" customFormat="1" x14ac:dyDescent="0.25">
      <c r="A117" s="101">
        <v>8</v>
      </c>
      <c r="B117" s="122" t="s">
        <v>124</v>
      </c>
      <c r="C117" s="101">
        <v>3</v>
      </c>
      <c r="D117" s="98">
        <f t="shared" si="76"/>
        <v>3</v>
      </c>
      <c r="E117" s="98">
        <f t="shared" si="67"/>
        <v>3</v>
      </c>
      <c r="F117" s="64">
        <f t="shared" si="68"/>
        <v>1</v>
      </c>
      <c r="G117" s="103">
        <v>3</v>
      </c>
      <c r="H117" s="65">
        <f t="shared" si="69"/>
        <v>1</v>
      </c>
      <c r="I117" s="104">
        <v>3</v>
      </c>
      <c r="J117" s="129">
        <f t="shared" si="70"/>
        <v>1</v>
      </c>
      <c r="K117" s="105">
        <v>3</v>
      </c>
      <c r="L117" s="130">
        <f t="shared" si="71"/>
        <v>1</v>
      </c>
      <c r="M117" s="131">
        <v>0</v>
      </c>
      <c r="N117" s="131">
        <v>0</v>
      </c>
      <c r="O117" s="102">
        <v>1</v>
      </c>
      <c r="P117" s="132">
        <v>3</v>
      </c>
      <c r="Q117" s="119">
        <f t="shared" si="73"/>
        <v>1</v>
      </c>
      <c r="R117" s="120"/>
      <c r="T117" s="121">
        <f t="shared" si="74"/>
        <v>3</v>
      </c>
      <c r="U117" s="121" t="s">
        <v>144</v>
      </c>
      <c r="AR117" s="121">
        <f t="shared" si="75"/>
        <v>3</v>
      </c>
      <c r="AS117" s="121" t="s">
        <v>144</v>
      </c>
    </row>
    <row r="118" spans="1:45" s="121" customFormat="1" x14ac:dyDescent="0.25">
      <c r="A118" s="101">
        <v>9</v>
      </c>
      <c r="B118" s="122" t="s">
        <v>125</v>
      </c>
      <c r="C118" s="101">
        <v>5</v>
      </c>
      <c r="D118" s="98">
        <v>0</v>
      </c>
      <c r="E118" s="98">
        <f t="shared" si="67"/>
        <v>0</v>
      </c>
      <c r="F118" s="64">
        <v>1</v>
      </c>
      <c r="G118" s="103">
        <v>5</v>
      </c>
      <c r="H118" s="65">
        <f t="shared" si="69"/>
        <v>1</v>
      </c>
      <c r="I118" s="104">
        <v>5</v>
      </c>
      <c r="J118" s="129">
        <f t="shared" si="70"/>
        <v>1</v>
      </c>
      <c r="K118" s="105">
        <v>5</v>
      </c>
      <c r="L118" s="130">
        <f t="shared" si="71"/>
        <v>1</v>
      </c>
      <c r="M118" s="131">
        <v>5</v>
      </c>
      <c r="N118" s="131">
        <v>5</v>
      </c>
      <c r="O118" s="102">
        <f t="shared" si="72"/>
        <v>1</v>
      </c>
      <c r="P118" s="132">
        <v>4</v>
      </c>
      <c r="Q118" s="119">
        <f t="shared" si="73"/>
        <v>0.8</v>
      </c>
      <c r="R118" s="120"/>
      <c r="T118" s="121">
        <f t="shared" si="74"/>
        <v>5</v>
      </c>
      <c r="U118" s="121" t="s">
        <v>144</v>
      </c>
      <c r="AR118" s="121">
        <f t="shared" si="75"/>
        <v>5</v>
      </c>
      <c r="AS118" s="121" t="s">
        <v>144</v>
      </c>
    </row>
    <row r="119" spans="1:45" s="121" customFormat="1" x14ac:dyDescent="0.25">
      <c r="A119" s="101">
        <v>10</v>
      </c>
      <c r="B119" s="122" t="s">
        <v>126</v>
      </c>
      <c r="C119" s="101">
        <v>3</v>
      </c>
      <c r="D119" s="98">
        <v>0</v>
      </c>
      <c r="E119" s="98">
        <f t="shared" si="67"/>
        <v>0</v>
      </c>
      <c r="F119" s="64">
        <v>1</v>
      </c>
      <c r="G119" s="103">
        <v>3</v>
      </c>
      <c r="H119" s="65">
        <f t="shared" si="69"/>
        <v>1</v>
      </c>
      <c r="I119" s="104">
        <v>3</v>
      </c>
      <c r="J119" s="129">
        <f t="shared" si="70"/>
        <v>1</v>
      </c>
      <c r="K119" s="105">
        <v>3</v>
      </c>
      <c r="L119" s="130">
        <f t="shared" si="71"/>
        <v>1</v>
      </c>
      <c r="M119" s="131">
        <v>3</v>
      </c>
      <c r="N119" s="131">
        <v>3</v>
      </c>
      <c r="O119" s="102">
        <v>1</v>
      </c>
      <c r="P119" s="132">
        <v>3</v>
      </c>
      <c r="Q119" s="119">
        <f t="shared" si="73"/>
        <v>1</v>
      </c>
      <c r="R119" s="120"/>
      <c r="T119" s="121">
        <f t="shared" si="74"/>
        <v>3</v>
      </c>
      <c r="U119" s="121" t="s">
        <v>144</v>
      </c>
      <c r="AR119" s="121">
        <f t="shared" si="75"/>
        <v>3</v>
      </c>
      <c r="AS119" s="121" t="s">
        <v>144</v>
      </c>
    </row>
    <row r="120" spans="1:45" s="121" customFormat="1" x14ac:dyDescent="0.25">
      <c r="A120" s="101">
        <v>11</v>
      </c>
      <c r="B120" s="122" t="s">
        <v>127</v>
      </c>
      <c r="C120" s="101">
        <v>10</v>
      </c>
      <c r="D120" s="98">
        <v>3</v>
      </c>
      <c r="E120" s="98">
        <v>3</v>
      </c>
      <c r="F120" s="64">
        <f t="shared" si="68"/>
        <v>1</v>
      </c>
      <c r="G120" s="103">
        <v>10</v>
      </c>
      <c r="H120" s="65">
        <f t="shared" si="69"/>
        <v>1</v>
      </c>
      <c r="I120" s="104">
        <v>10</v>
      </c>
      <c r="J120" s="129">
        <f t="shared" si="70"/>
        <v>1</v>
      </c>
      <c r="K120" s="105">
        <v>10</v>
      </c>
      <c r="L120" s="130">
        <f t="shared" si="71"/>
        <v>1</v>
      </c>
      <c r="M120" s="131">
        <v>7</v>
      </c>
      <c r="N120" s="131">
        <v>7</v>
      </c>
      <c r="O120" s="102">
        <f t="shared" si="72"/>
        <v>1</v>
      </c>
      <c r="P120" s="132">
        <v>10</v>
      </c>
      <c r="Q120" s="119">
        <f t="shared" si="73"/>
        <v>1</v>
      </c>
      <c r="R120" s="120"/>
      <c r="T120" s="121">
        <f t="shared" si="74"/>
        <v>10</v>
      </c>
      <c r="U120" s="121" t="s">
        <v>144</v>
      </c>
      <c r="AR120" s="121">
        <f t="shared" si="75"/>
        <v>10</v>
      </c>
      <c r="AS120" s="121" t="s">
        <v>144</v>
      </c>
    </row>
    <row r="121" spans="1:45" s="121" customFormat="1" x14ac:dyDescent="0.25">
      <c r="A121" s="101">
        <v>12</v>
      </c>
      <c r="B121" s="122" t="s">
        <v>128</v>
      </c>
      <c r="C121" s="101">
        <v>4</v>
      </c>
      <c r="D121" s="98">
        <v>0</v>
      </c>
      <c r="E121" s="98">
        <f t="shared" si="67"/>
        <v>0</v>
      </c>
      <c r="F121" s="64">
        <v>1</v>
      </c>
      <c r="G121" s="103">
        <v>4</v>
      </c>
      <c r="H121" s="65">
        <f t="shared" si="69"/>
        <v>1</v>
      </c>
      <c r="I121" s="104">
        <v>4</v>
      </c>
      <c r="J121" s="129">
        <f t="shared" si="70"/>
        <v>1</v>
      </c>
      <c r="K121" s="105">
        <v>4</v>
      </c>
      <c r="L121" s="130">
        <f t="shared" si="71"/>
        <v>1</v>
      </c>
      <c r="M121" s="131">
        <v>4</v>
      </c>
      <c r="N121" s="131">
        <v>4</v>
      </c>
      <c r="O121" s="102">
        <v>1</v>
      </c>
      <c r="P121" s="132">
        <v>4</v>
      </c>
      <c r="Q121" s="119">
        <f t="shared" si="73"/>
        <v>1</v>
      </c>
      <c r="R121" s="120"/>
      <c r="T121" s="121">
        <f t="shared" si="74"/>
        <v>4</v>
      </c>
      <c r="U121" s="121" t="s">
        <v>144</v>
      </c>
      <c r="AR121" s="121">
        <f t="shared" si="75"/>
        <v>4</v>
      </c>
      <c r="AS121" s="121" t="s">
        <v>144</v>
      </c>
    </row>
    <row r="122" spans="1:45" s="121" customFormat="1" x14ac:dyDescent="0.25">
      <c r="A122" s="101">
        <v>13</v>
      </c>
      <c r="B122" s="122" t="s">
        <v>129</v>
      </c>
      <c r="C122" s="101">
        <v>2</v>
      </c>
      <c r="D122" s="98">
        <v>0</v>
      </c>
      <c r="E122" s="98">
        <v>0</v>
      </c>
      <c r="F122" s="64">
        <v>1</v>
      </c>
      <c r="G122" s="103">
        <v>2</v>
      </c>
      <c r="H122" s="65">
        <f t="shared" si="69"/>
        <v>1</v>
      </c>
      <c r="I122" s="104">
        <v>2</v>
      </c>
      <c r="J122" s="129">
        <f t="shared" si="70"/>
        <v>1</v>
      </c>
      <c r="K122" s="105">
        <v>2</v>
      </c>
      <c r="L122" s="130">
        <f t="shared" si="71"/>
        <v>1</v>
      </c>
      <c r="M122" s="131">
        <v>2</v>
      </c>
      <c r="N122" s="131">
        <v>2</v>
      </c>
      <c r="O122" s="102">
        <v>1</v>
      </c>
      <c r="P122" s="132">
        <v>2</v>
      </c>
      <c r="Q122" s="119">
        <f t="shared" si="73"/>
        <v>1</v>
      </c>
      <c r="R122" s="120"/>
      <c r="T122" s="121">
        <f t="shared" si="74"/>
        <v>2</v>
      </c>
      <c r="U122" s="121" t="s">
        <v>144</v>
      </c>
      <c r="AR122" s="121">
        <f t="shared" si="75"/>
        <v>2</v>
      </c>
      <c r="AS122" s="121" t="s">
        <v>144</v>
      </c>
    </row>
    <row r="123" spans="1:45" s="121" customFormat="1" x14ac:dyDescent="0.25">
      <c r="A123" s="101">
        <v>14</v>
      </c>
      <c r="B123" s="122" t="s">
        <v>130</v>
      </c>
      <c r="C123" s="101">
        <v>3</v>
      </c>
      <c r="D123" s="98">
        <v>0</v>
      </c>
      <c r="E123" s="98">
        <f t="shared" si="67"/>
        <v>0</v>
      </c>
      <c r="F123" s="64">
        <v>1</v>
      </c>
      <c r="G123" s="103">
        <v>3</v>
      </c>
      <c r="H123" s="65">
        <f t="shared" si="69"/>
        <v>1</v>
      </c>
      <c r="I123" s="104">
        <v>3</v>
      </c>
      <c r="J123" s="129">
        <f t="shared" si="70"/>
        <v>1</v>
      </c>
      <c r="K123" s="105">
        <v>3</v>
      </c>
      <c r="L123" s="130">
        <f t="shared" si="71"/>
        <v>1</v>
      </c>
      <c r="M123" s="131">
        <v>3</v>
      </c>
      <c r="N123" s="131">
        <v>3</v>
      </c>
      <c r="O123" s="102">
        <v>1</v>
      </c>
      <c r="P123" s="132">
        <v>3</v>
      </c>
      <c r="Q123" s="119">
        <f t="shared" si="73"/>
        <v>1</v>
      </c>
      <c r="R123" s="120"/>
      <c r="T123" s="121">
        <f t="shared" si="74"/>
        <v>3</v>
      </c>
      <c r="U123" s="121" t="s">
        <v>144</v>
      </c>
      <c r="AR123" s="121">
        <f t="shared" si="75"/>
        <v>3</v>
      </c>
      <c r="AS123" s="121" t="s">
        <v>144</v>
      </c>
    </row>
    <row r="124" spans="1:45" s="121" customFormat="1" x14ac:dyDescent="0.25">
      <c r="A124" s="101">
        <v>15</v>
      </c>
      <c r="B124" s="122" t="s">
        <v>131</v>
      </c>
      <c r="C124" s="101">
        <v>3</v>
      </c>
      <c r="D124" s="98">
        <v>0</v>
      </c>
      <c r="E124" s="98">
        <f t="shared" si="67"/>
        <v>0</v>
      </c>
      <c r="F124" s="64">
        <v>1</v>
      </c>
      <c r="G124" s="103">
        <v>3</v>
      </c>
      <c r="H124" s="65">
        <f t="shared" si="69"/>
        <v>1</v>
      </c>
      <c r="I124" s="104">
        <v>3</v>
      </c>
      <c r="J124" s="129">
        <f t="shared" si="70"/>
        <v>1</v>
      </c>
      <c r="K124" s="105">
        <v>3</v>
      </c>
      <c r="L124" s="130">
        <f t="shared" si="71"/>
        <v>1</v>
      </c>
      <c r="M124" s="131">
        <v>3</v>
      </c>
      <c r="N124" s="131">
        <v>3</v>
      </c>
      <c r="O124" s="102">
        <v>1</v>
      </c>
      <c r="P124" s="132">
        <v>3</v>
      </c>
      <c r="Q124" s="119">
        <f t="shared" si="73"/>
        <v>1</v>
      </c>
      <c r="R124" s="120"/>
      <c r="T124" s="121">
        <f t="shared" si="74"/>
        <v>3</v>
      </c>
      <c r="U124" s="121" t="s">
        <v>144</v>
      </c>
      <c r="AR124" s="121">
        <f t="shared" si="75"/>
        <v>3</v>
      </c>
      <c r="AS124" s="121" t="s">
        <v>144</v>
      </c>
    </row>
    <row r="125" spans="1:45" s="121" customFormat="1" x14ac:dyDescent="0.25">
      <c r="A125" s="101">
        <v>16</v>
      </c>
      <c r="B125" s="122" t="s">
        <v>132</v>
      </c>
      <c r="C125" s="101">
        <v>5</v>
      </c>
      <c r="D125" s="98">
        <v>0</v>
      </c>
      <c r="E125" s="98">
        <f t="shared" si="67"/>
        <v>0</v>
      </c>
      <c r="F125" s="64">
        <v>1</v>
      </c>
      <c r="G125" s="103">
        <v>5</v>
      </c>
      <c r="H125" s="65">
        <f t="shared" si="69"/>
        <v>1</v>
      </c>
      <c r="I125" s="104">
        <v>5</v>
      </c>
      <c r="J125" s="129">
        <f t="shared" si="70"/>
        <v>1</v>
      </c>
      <c r="K125" s="105">
        <v>5</v>
      </c>
      <c r="L125" s="130">
        <f t="shared" si="71"/>
        <v>1</v>
      </c>
      <c r="M125" s="131">
        <v>5</v>
      </c>
      <c r="N125" s="131">
        <v>5</v>
      </c>
      <c r="O125" s="102">
        <f t="shared" si="72"/>
        <v>1</v>
      </c>
      <c r="P125" s="132">
        <v>5</v>
      </c>
      <c r="Q125" s="119">
        <f t="shared" si="73"/>
        <v>1</v>
      </c>
      <c r="R125" s="120"/>
      <c r="T125" s="121">
        <f t="shared" si="74"/>
        <v>5</v>
      </c>
      <c r="U125" s="121" t="s">
        <v>144</v>
      </c>
      <c r="AR125" s="121">
        <f t="shared" si="75"/>
        <v>5</v>
      </c>
      <c r="AS125" s="121" t="s">
        <v>144</v>
      </c>
    </row>
    <row r="126" spans="1:45" s="121" customFormat="1" x14ac:dyDescent="0.25">
      <c r="A126" s="101">
        <v>17</v>
      </c>
      <c r="B126" s="122" t="s">
        <v>133</v>
      </c>
      <c r="C126" s="101">
        <v>4</v>
      </c>
      <c r="D126" s="98">
        <v>0</v>
      </c>
      <c r="E126" s="98">
        <v>0</v>
      </c>
      <c r="F126" s="64">
        <v>1</v>
      </c>
      <c r="G126" s="103">
        <v>4</v>
      </c>
      <c r="H126" s="65">
        <f t="shared" si="69"/>
        <v>1</v>
      </c>
      <c r="I126" s="104">
        <v>4</v>
      </c>
      <c r="J126" s="129">
        <f t="shared" si="70"/>
        <v>1</v>
      </c>
      <c r="K126" s="105">
        <v>4</v>
      </c>
      <c r="L126" s="130">
        <f t="shared" si="71"/>
        <v>1</v>
      </c>
      <c r="M126" s="131">
        <v>4</v>
      </c>
      <c r="N126" s="131">
        <v>4</v>
      </c>
      <c r="O126" s="102">
        <v>1</v>
      </c>
      <c r="P126" s="132">
        <v>3</v>
      </c>
      <c r="Q126" s="119">
        <f t="shared" si="73"/>
        <v>0.75</v>
      </c>
      <c r="R126" s="120"/>
      <c r="T126" s="121">
        <f t="shared" si="74"/>
        <v>4</v>
      </c>
      <c r="U126" s="121" t="s">
        <v>144</v>
      </c>
      <c r="AR126" s="121">
        <f t="shared" si="75"/>
        <v>4</v>
      </c>
      <c r="AS126" s="121" t="s">
        <v>144</v>
      </c>
    </row>
    <row r="127" spans="1:45" s="121" customFormat="1" x14ac:dyDescent="0.25">
      <c r="A127" s="101">
        <v>18</v>
      </c>
      <c r="B127" s="122" t="s">
        <v>134</v>
      </c>
      <c r="C127" s="101">
        <v>5</v>
      </c>
      <c r="D127" s="98">
        <v>0</v>
      </c>
      <c r="E127" s="98">
        <f t="shared" si="67"/>
        <v>0</v>
      </c>
      <c r="F127" s="64">
        <v>1</v>
      </c>
      <c r="G127" s="103">
        <v>5</v>
      </c>
      <c r="H127" s="65">
        <f t="shared" si="69"/>
        <v>1</v>
      </c>
      <c r="I127" s="104">
        <v>5</v>
      </c>
      <c r="J127" s="129">
        <f t="shared" si="70"/>
        <v>1</v>
      </c>
      <c r="K127" s="105">
        <v>5</v>
      </c>
      <c r="L127" s="130">
        <f t="shared" si="71"/>
        <v>1</v>
      </c>
      <c r="M127" s="131">
        <v>5</v>
      </c>
      <c r="N127" s="131">
        <v>5</v>
      </c>
      <c r="O127" s="102">
        <f t="shared" si="72"/>
        <v>1</v>
      </c>
      <c r="P127" s="132">
        <v>5</v>
      </c>
      <c r="Q127" s="119">
        <f t="shared" si="73"/>
        <v>1</v>
      </c>
      <c r="R127" s="120"/>
      <c r="T127" s="121">
        <f t="shared" si="74"/>
        <v>5</v>
      </c>
      <c r="U127" s="121" t="s">
        <v>144</v>
      </c>
      <c r="AR127" s="121">
        <f t="shared" si="75"/>
        <v>5</v>
      </c>
      <c r="AS127" s="121" t="s">
        <v>144</v>
      </c>
    </row>
    <row r="128" spans="1:45" s="121" customFormat="1" x14ac:dyDescent="0.25">
      <c r="A128" s="101">
        <v>19</v>
      </c>
      <c r="B128" s="122" t="s">
        <v>135</v>
      </c>
      <c r="C128" s="101">
        <v>5</v>
      </c>
      <c r="D128" s="98">
        <v>0</v>
      </c>
      <c r="E128" s="98">
        <v>0</v>
      </c>
      <c r="F128" s="64">
        <v>1</v>
      </c>
      <c r="G128" s="103">
        <v>5</v>
      </c>
      <c r="H128" s="65">
        <f t="shared" si="69"/>
        <v>1</v>
      </c>
      <c r="I128" s="104">
        <v>5</v>
      </c>
      <c r="J128" s="129">
        <f t="shared" si="70"/>
        <v>1</v>
      </c>
      <c r="K128" s="105">
        <v>5</v>
      </c>
      <c r="L128" s="130">
        <f t="shared" si="71"/>
        <v>1</v>
      </c>
      <c r="M128" s="131">
        <v>5</v>
      </c>
      <c r="N128" s="131">
        <v>5</v>
      </c>
      <c r="O128" s="102">
        <v>1</v>
      </c>
      <c r="P128" s="132">
        <v>7</v>
      </c>
      <c r="Q128" s="119">
        <f t="shared" si="73"/>
        <v>1.4</v>
      </c>
      <c r="R128" s="120"/>
      <c r="T128" s="121">
        <f t="shared" si="74"/>
        <v>5</v>
      </c>
      <c r="U128" s="121" t="s">
        <v>144</v>
      </c>
      <c r="AR128" s="121">
        <f t="shared" si="75"/>
        <v>5</v>
      </c>
      <c r="AS128" s="121" t="s">
        <v>144</v>
      </c>
    </row>
    <row r="129" spans="1:45" s="121" customFormat="1" x14ac:dyDescent="0.25">
      <c r="A129" s="101">
        <v>20</v>
      </c>
      <c r="B129" s="122" t="s">
        <v>136</v>
      </c>
      <c r="C129" s="101">
        <v>4</v>
      </c>
      <c r="D129" s="98">
        <v>0</v>
      </c>
      <c r="E129" s="98">
        <f t="shared" si="67"/>
        <v>0</v>
      </c>
      <c r="F129" s="64">
        <v>1</v>
      </c>
      <c r="G129" s="103">
        <v>4</v>
      </c>
      <c r="H129" s="65">
        <f t="shared" si="69"/>
        <v>1</v>
      </c>
      <c r="I129" s="104">
        <v>4</v>
      </c>
      <c r="J129" s="129">
        <f t="shared" si="70"/>
        <v>1</v>
      </c>
      <c r="K129" s="105">
        <v>4</v>
      </c>
      <c r="L129" s="130">
        <f t="shared" si="71"/>
        <v>1</v>
      </c>
      <c r="M129" s="131">
        <v>4</v>
      </c>
      <c r="N129" s="131">
        <v>4</v>
      </c>
      <c r="O129" s="102">
        <f t="shared" si="72"/>
        <v>1</v>
      </c>
      <c r="P129" s="132">
        <v>3</v>
      </c>
      <c r="Q129" s="119">
        <f t="shared" si="73"/>
        <v>0.75</v>
      </c>
      <c r="R129" s="120"/>
      <c r="T129" s="121">
        <f t="shared" si="74"/>
        <v>4</v>
      </c>
      <c r="U129" s="121" t="s">
        <v>144</v>
      </c>
      <c r="AR129" s="121">
        <f t="shared" si="75"/>
        <v>4</v>
      </c>
      <c r="AS129" s="121" t="s">
        <v>144</v>
      </c>
    </row>
    <row r="130" spans="1:45" s="126" customFormat="1" x14ac:dyDescent="0.25">
      <c r="A130" s="280" t="s">
        <v>46</v>
      </c>
      <c r="B130" s="280"/>
      <c r="C130" s="123">
        <f>SUM(C110:C129)</f>
        <v>130</v>
      </c>
      <c r="D130" s="123">
        <f>SUM(D110:D129)</f>
        <v>50</v>
      </c>
      <c r="E130" s="123">
        <f>SUM(E110:E129)</f>
        <v>50</v>
      </c>
      <c r="F130" s="124">
        <f>E130/D130</f>
        <v>1</v>
      </c>
      <c r="G130" s="123">
        <f>SUM(G110:G129)</f>
        <v>130</v>
      </c>
      <c r="H130" s="124">
        <f t="shared" si="69"/>
        <v>1</v>
      </c>
      <c r="I130" s="123">
        <f>SUM(I110:I129)</f>
        <v>130</v>
      </c>
      <c r="J130" s="124">
        <f t="shared" si="70"/>
        <v>1</v>
      </c>
      <c r="K130" s="123">
        <f>SUM(K110:K129)</f>
        <v>130</v>
      </c>
      <c r="L130" s="124">
        <f>K130/C130</f>
        <v>1</v>
      </c>
      <c r="M130" s="123">
        <f>SUM(M110:M129)</f>
        <v>80</v>
      </c>
      <c r="N130" s="123">
        <f>SUM(N110:N129)</f>
        <v>80</v>
      </c>
      <c r="O130" s="124">
        <f>N130/M130</f>
        <v>1</v>
      </c>
      <c r="P130" s="123">
        <f>SUM(P110:P129)</f>
        <v>124</v>
      </c>
      <c r="Q130" s="124">
        <f t="shared" si="73"/>
        <v>0.9538461538461539</v>
      </c>
      <c r="R130" s="120"/>
      <c r="T130" s="121">
        <f t="shared" si="74"/>
        <v>130</v>
      </c>
      <c r="U130" s="121"/>
      <c r="AR130" s="121">
        <f t="shared" si="75"/>
        <v>130</v>
      </c>
      <c r="AS130" s="121" t="s">
        <v>144</v>
      </c>
    </row>
    <row r="131" spans="1:45" s="121" customFormat="1" x14ac:dyDescent="0.25">
      <c r="A131" s="284" t="s">
        <v>21</v>
      </c>
      <c r="B131" s="284"/>
      <c r="C131" s="133">
        <f>C27+C38+C47+C55+C75+C89+C108+C130</f>
        <v>4324</v>
      </c>
      <c r="D131" s="133">
        <f>D27+D38+D47+D55+D75+D89+D108+D130</f>
        <v>3383</v>
      </c>
      <c r="E131" s="133">
        <f>E27+E38+E47+E55+E75+E89+E108+E130</f>
        <v>3383</v>
      </c>
      <c r="F131" s="134">
        <f>E131/D131</f>
        <v>1</v>
      </c>
      <c r="G131" s="133">
        <f>G27+G38+G47+G55+G75+G89+G108+G130</f>
        <v>4395</v>
      </c>
      <c r="H131" s="134">
        <f t="shared" si="69"/>
        <v>1.0164199814986123</v>
      </c>
      <c r="I131" s="133">
        <f>I27+I38+I47+I55+I75+I89+I108+I130</f>
        <v>4332</v>
      </c>
      <c r="J131" s="134">
        <f t="shared" si="70"/>
        <v>1.0018501387604071</v>
      </c>
      <c r="K131" s="133">
        <f>K27+K38+K47+K55+K75+K89+K108+K130</f>
        <v>4155</v>
      </c>
      <c r="L131" s="134">
        <f>K131/C131</f>
        <v>0.96091581868640152</v>
      </c>
      <c r="M131" s="133">
        <f>M27+M38+M47+M55+M75+M89+M108+M130</f>
        <v>1040</v>
      </c>
      <c r="N131" s="133">
        <f>N27+N38+N47+N55+N75+N89+N108+N130</f>
        <v>1040</v>
      </c>
      <c r="O131" s="134">
        <f>N131/M131</f>
        <v>1</v>
      </c>
      <c r="P131" s="133">
        <f>P27+P38+P47+P55+P75+P89+P108+P130</f>
        <v>4374</v>
      </c>
      <c r="Q131" s="134">
        <f t="shared" si="73"/>
        <v>1.0115633672525439</v>
      </c>
      <c r="R131" s="120"/>
    </row>
  </sheetData>
  <mergeCells count="32">
    <mergeCell ref="A90:Q90"/>
    <mergeCell ref="A108:B108"/>
    <mergeCell ref="A109:P109"/>
    <mergeCell ref="A130:B130"/>
    <mergeCell ref="A131:B131"/>
    <mergeCell ref="R4:R5"/>
    <mergeCell ref="E5:F5"/>
    <mergeCell ref="I5:J5"/>
    <mergeCell ref="N5:O5"/>
    <mergeCell ref="A89:B89"/>
    <mergeCell ref="A6:Q6"/>
    <mergeCell ref="A27:B27"/>
    <mergeCell ref="A28:Q28"/>
    <mergeCell ref="A38:B38"/>
    <mergeCell ref="A39:Q39"/>
    <mergeCell ref="A47:B47"/>
    <mergeCell ref="A48:Q48"/>
    <mergeCell ref="A55:B55"/>
    <mergeCell ref="A56:Q56"/>
    <mergeCell ref="A75:B75"/>
    <mergeCell ref="A76:Q76"/>
    <mergeCell ref="A1:Q1"/>
    <mergeCell ref="A2:Q2"/>
    <mergeCell ref="A3:Q3"/>
    <mergeCell ref="A4:A5"/>
    <mergeCell ref="B4:B5"/>
    <mergeCell ref="C4:C5"/>
    <mergeCell ref="D4:F4"/>
    <mergeCell ref="G4:H5"/>
    <mergeCell ref="I4:L4"/>
    <mergeCell ref="M4:O4"/>
    <mergeCell ref="P4:Q5"/>
  </mergeCells>
  <pageMargins left="1.89" right="0.23" top="0.28999999999999998" bottom="0.38" header="0.27" footer="0.3"/>
  <pageSetup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117C-6B79-44D6-B432-5E0B11B6B110}">
  <dimension ref="A1:AS136"/>
  <sheetViews>
    <sheetView zoomScale="62" zoomScaleNormal="80" workbookViewId="0">
      <pane ySplit="5" topLeftCell="A6" activePane="bottomLeft" state="frozen"/>
      <selection pane="bottomLeft" activeCell="Y17" sqref="Y17"/>
    </sheetView>
  </sheetViews>
  <sheetFormatPr defaultColWidth="8.7109375" defaultRowHeight="15" x14ac:dyDescent="0.25"/>
  <cols>
    <col min="1" max="1" width="6.5703125" style="135" customWidth="1"/>
    <col min="2" max="2" width="23.7109375" style="112" customWidth="1"/>
    <col min="3" max="3" width="8.7109375" style="135" customWidth="1"/>
    <col min="4" max="4" width="9.28515625" style="135" hidden="1" customWidth="1"/>
    <col min="5" max="5" width="7.28515625" style="135" hidden="1" customWidth="1"/>
    <col min="6" max="6" width="8.28515625" style="135" hidden="1" customWidth="1"/>
    <col min="7" max="7" width="5.42578125" style="135" hidden="1" customWidth="1"/>
    <col min="8" max="8" width="7.42578125" style="135" hidden="1" customWidth="1"/>
    <col min="9" max="9" width="6.28515625" style="135" hidden="1" customWidth="1"/>
    <col min="10" max="10" width="7.42578125" style="135" hidden="1" customWidth="1"/>
    <col min="11" max="11" width="10.5703125" style="135" customWidth="1"/>
    <col min="12" max="12" width="7.28515625" style="135" customWidth="1"/>
    <col min="13" max="13" width="9.7109375" style="135" hidden="1" customWidth="1"/>
    <col min="14" max="14" width="5.5703125" style="135" hidden="1" customWidth="1"/>
    <col min="15" max="15" width="6.7109375" style="135" hidden="1" customWidth="1"/>
    <col min="16" max="16" width="8.5703125" style="135" hidden="1" customWidth="1"/>
    <col min="17" max="17" width="7.42578125" style="135" hidden="1" customWidth="1"/>
    <col min="18" max="18" width="36.5703125" style="111" hidden="1" customWidth="1"/>
    <col min="19" max="19" width="29.28515625" style="112" hidden="1" customWidth="1"/>
    <col min="20" max="20" width="3.5703125" style="112" hidden="1" customWidth="1"/>
    <col min="21" max="21" width="4.28515625" style="112" hidden="1" customWidth="1"/>
    <col min="22" max="22" width="1.7109375" style="112" hidden="1" customWidth="1"/>
    <col min="23" max="43" width="8.7109375" style="112" customWidth="1"/>
    <col min="44" max="45" width="8.7109375" style="112" hidden="1" customWidth="1"/>
    <col min="46" max="16384" width="8.7109375" style="112"/>
  </cols>
  <sheetData>
    <row r="1" spans="1:45" x14ac:dyDescent="0.25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45" x14ac:dyDescent="0.25">
      <c r="A2" s="239" t="s">
        <v>149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</row>
    <row r="3" spans="1:45" x14ac:dyDescent="0.25">
      <c r="A3" s="240" t="s">
        <v>142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</row>
    <row r="4" spans="1:45" ht="38.65" customHeight="1" x14ac:dyDescent="0.25">
      <c r="A4" s="288" t="s">
        <v>3</v>
      </c>
      <c r="B4" s="288" t="s">
        <v>25</v>
      </c>
      <c r="C4" s="289" t="s">
        <v>143</v>
      </c>
      <c r="D4" s="291" t="s">
        <v>137</v>
      </c>
      <c r="E4" s="291"/>
      <c r="F4" s="286"/>
      <c r="G4" s="292" t="s">
        <v>7</v>
      </c>
      <c r="H4" s="293"/>
      <c r="I4" s="158" t="s">
        <v>8</v>
      </c>
      <c r="J4" s="159"/>
      <c r="K4" s="292" t="s">
        <v>12</v>
      </c>
      <c r="L4" s="296"/>
      <c r="M4" s="273" t="s">
        <v>138</v>
      </c>
      <c r="N4" s="274"/>
      <c r="O4" s="275"/>
      <c r="P4" s="298" t="s">
        <v>157</v>
      </c>
      <c r="Q4" s="299"/>
      <c r="R4" s="259" t="s">
        <v>9</v>
      </c>
    </row>
    <row r="5" spans="1:45" ht="29.1" customHeight="1" x14ac:dyDescent="0.25">
      <c r="A5" s="288"/>
      <c r="B5" s="288"/>
      <c r="C5" s="290"/>
      <c r="D5" s="160" t="s">
        <v>5</v>
      </c>
      <c r="E5" s="285" t="s">
        <v>10</v>
      </c>
      <c r="F5" s="286"/>
      <c r="G5" s="294"/>
      <c r="H5" s="295"/>
      <c r="I5" s="287" t="s">
        <v>11</v>
      </c>
      <c r="J5" s="287"/>
      <c r="K5" s="294"/>
      <c r="L5" s="297"/>
      <c r="M5" s="114" t="s">
        <v>5</v>
      </c>
      <c r="N5" s="278" t="s">
        <v>140</v>
      </c>
      <c r="O5" s="279"/>
      <c r="P5" s="155" t="s">
        <v>158</v>
      </c>
      <c r="Q5" s="155" t="s">
        <v>159</v>
      </c>
      <c r="R5" s="259"/>
    </row>
    <row r="6" spans="1:45" x14ac:dyDescent="0.25">
      <c r="A6" s="281" t="s">
        <v>13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3"/>
      <c r="R6" s="116"/>
    </row>
    <row r="7" spans="1:45" s="121" customFormat="1" x14ac:dyDescent="0.25">
      <c r="A7" s="117">
        <v>1</v>
      </c>
      <c r="B7" s="118" t="s">
        <v>27</v>
      </c>
      <c r="C7" s="117">
        <v>131</v>
      </c>
      <c r="D7" s="98">
        <v>113</v>
      </c>
      <c r="E7" s="98">
        <f>D7</f>
        <v>113</v>
      </c>
      <c r="F7" s="64">
        <f>E7/D7</f>
        <v>1</v>
      </c>
      <c r="G7" s="107">
        <v>131</v>
      </c>
      <c r="H7" s="65">
        <f t="shared" ref="H7:H30" si="0">G7/C7</f>
        <v>1</v>
      </c>
      <c r="I7" s="104">
        <v>131</v>
      </c>
      <c r="J7" s="66">
        <f t="shared" ref="J7:J31" si="1">I7/C7</f>
        <v>1</v>
      </c>
      <c r="K7" s="105">
        <v>131</v>
      </c>
      <c r="L7" s="106">
        <f>K7/C7</f>
        <v>1</v>
      </c>
      <c r="M7" s="98">
        <v>18</v>
      </c>
      <c r="N7" s="98">
        <v>18</v>
      </c>
      <c r="O7" s="64">
        <f>N7/M7</f>
        <v>1</v>
      </c>
      <c r="P7" s="156">
        <v>122</v>
      </c>
      <c r="Q7" s="119">
        <f t="shared" ref="Q7:Q31" si="2">P7/C7</f>
        <v>0.93129770992366412</v>
      </c>
      <c r="R7" s="120"/>
      <c r="T7" s="121">
        <f t="shared" ref="T7:T30" si="3">D7+M7</f>
        <v>131</v>
      </c>
      <c r="AR7" s="121">
        <f t="shared" ref="AR7:AR26" si="4">E7+N7</f>
        <v>131</v>
      </c>
      <c r="AS7" s="121" t="s">
        <v>144</v>
      </c>
    </row>
    <row r="8" spans="1:45" s="121" customFormat="1" x14ac:dyDescent="0.25">
      <c r="A8" s="117">
        <v>2</v>
      </c>
      <c r="B8" s="122" t="s">
        <v>151</v>
      </c>
      <c r="C8" s="117">
        <v>186</v>
      </c>
      <c r="D8" s="98">
        <v>154</v>
      </c>
      <c r="E8" s="98">
        <f t="shared" ref="E8:E30" si="5">D8</f>
        <v>154</v>
      </c>
      <c r="F8" s="64">
        <f t="shared" ref="F8:F30" si="6">E8/D8</f>
        <v>1</v>
      </c>
      <c r="G8" s="107">
        <v>186</v>
      </c>
      <c r="H8" s="65">
        <f t="shared" si="0"/>
        <v>1</v>
      </c>
      <c r="I8" s="104">
        <v>186</v>
      </c>
      <c r="J8" s="66">
        <f t="shared" si="1"/>
        <v>1</v>
      </c>
      <c r="K8" s="105">
        <v>186</v>
      </c>
      <c r="L8" s="106">
        <f t="shared" ref="L8:L30" si="7">K8/C8</f>
        <v>1</v>
      </c>
      <c r="M8" s="98">
        <v>32</v>
      </c>
      <c r="N8" s="98">
        <v>32</v>
      </c>
      <c r="O8" s="64">
        <f t="shared" ref="O8:O26" si="8">N8/M8</f>
        <v>1</v>
      </c>
      <c r="P8" s="156">
        <v>165</v>
      </c>
      <c r="Q8" s="119">
        <f t="shared" si="2"/>
        <v>0.88709677419354838</v>
      </c>
      <c r="R8" s="120"/>
      <c r="T8" s="121">
        <f t="shared" si="3"/>
        <v>186</v>
      </c>
      <c r="AR8" s="121">
        <f t="shared" si="4"/>
        <v>186</v>
      </c>
      <c r="AS8" s="121" t="s">
        <v>144</v>
      </c>
    </row>
    <row r="9" spans="1:45" s="121" customFormat="1" x14ac:dyDescent="0.25">
      <c r="A9" s="117">
        <v>3</v>
      </c>
      <c r="B9" s="122" t="s">
        <v>152</v>
      </c>
      <c r="C9" s="117">
        <v>32</v>
      </c>
      <c r="D9" s="98">
        <v>28</v>
      </c>
      <c r="E9" s="98">
        <f t="shared" si="5"/>
        <v>28</v>
      </c>
      <c r="F9" s="64">
        <f t="shared" si="6"/>
        <v>1</v>
      </c>
      <c r="G9" s="107">
        <v>32</v>
      </c>
      <c r="H9" s="65">
        <f t="shared" si="0"/>
        <v>1</v>
      </c>
      <c r="I9" s="104">
        <v>32</v>
      </c>
      <c r="J9" s="66">
        <f t="shared" si="1"/>
        <v>1</v>
      </c>
      <c r="K9" s="105">
        <v>21</v>
      </c>
      <c r="L9" s="106">
        <f t="shared" si="7"/>
        <v>0.65625</v>
      </c>
      <c r="M9" s="98">
        <v>4</v>
      </c>
      <c r="N9" s="98">
        <v>4</v>
      </c>
      <c r="O9" s="64">
        <f t="shared" si="8"/>
        <v>1</v>
      </c>
      <c r="P9" s="156">
        <v>32</v>
      </c>
      <c r="Q9" s="119">
        <f t="shared" si="2"/>
        <v>1</v>
      </c>
      <c r="R9" s="120"/>
      <c r="T9" s="121">
        <f t="shared" si="3"/>
        <v>32</v>
      </c>
    </row>
    <row r="10" spans="1:45" s="121" customFormat="1" x14ac:dyDescent="0.25">
      <c r="A10" s="117">
        <v>4</v>
      </c>
      <c r="B10" s="122" t="s">
        <v>29</v>
      </c>
      <c r="C10" s="117">
        <v>81</v>
      </c>
      <c r="D10" s="98">
        <v>66</v>
      </c>
      <c r="E10" s="98">
        <v>66</v>
      </c>
      <c r="F10" s="64">
        <f t="shared" si="6"/>
        <v>1</v>
      </c>
      <c r="G10" s="107">
        <v>81</v>
      </c>
      <c r="H10" s="65">
        <f t="shared" si="0"/>
        <v>1</v>
      </c>
      <c r="I10" s="104">
        <v>81</v>
      </c>
      <c r="J10" s="66">
        <f t="shared" si="1"/>
        <v>1</v>
      </c>
      <c r="K10" s="105">
        <v>81</v>
      </c>
      <c r="L10" s="106">
        <f t="shared" si="7"/>
        <v>1</v>
      </c>
      <c r="M10" s="98">
        <v>15</v>
      </c>
      <c r="N10" s="98">
        <v>15</v>
      </c>
      <c r="O10" s="64">
        <f t="shared" si="8"/>
        <v>1</v>
      </c>
      <c r="P10" s="156">
        <v>81</v>
      </c>
      <c r="Q10" s="119">
        <f t="shared" si="2"/>
        <v>1</v>
      </c>
      <c r="R10" s="120"/>
      <c r="T10" s="121">
        <f t="shared" si="3"/>
        <v>81</v>
      </c>
      <c r="AR10" s="121">
        <f t="shared" si="4"/>
        <v>81</v>
      </c>
      <c r="AS10" s="121" t="s">
        <v>144</v>
      </c>
    </row>
    <row r="11" spans="1:45" s="121" customFormat="1" x14ac:dyDescent="0.25">
      <c r="A11" s="117">
        <v>5</v>
      </c>
      <c r="B11" s="122" t="s">
        <v>30</v>
      </c>
      <c r="C11" s="117">
        <v>63</v>
      </c>
      <c r="D11" s="98">
        <v>50</v>
      </c>
      <c r="E11" s="98">
        <v>50</v>
      </c>
      <c r="F11" s="64">
        <f t="shared" si="6"/>
        <v>1</v>
      </c>
      <c r="G11" s="107">
        <v>63</v>
      </c>
      <c r="H11" s="65">
        <f t="shared" si="0"/>
        <v>1</v>
      </c>
      <c r="I11" s="104">
        <v>63</v>
      </c>
      <c r="J11" s="66">
        <f t="shared" si="1"/>
        <v>1</v>
      </c>
      <c r="K11" s="105">
        <v>63</v>
      </c>
      <c r="L11" s="106">
        <f t="shared" si="7"/>
        <v>1</v>
      </c>
      <c r="M11" s="98">
        <v>13</v>
      </c>
      <c r="N11" s="98">
        <v>13</v>
      </c>
      <c r="O11" s="64">
        <f t="shared" si="8"/>
        <v>1</v>
      </c>
      <c r="P11" s="156">
        <v>63</v>
      </c>
      <c r="Q11" s="119">
        <f t="shared" si="2"/>
        <v>1</v>
      </c>
      <c r="R11" s="120"/>
      <c r="T11" s="121">
        <f t="shared" si="3"/>
        <v>63</v>
      </c>
      <c r="AR11" s="121">
        <f t="shared" si="4"/>
        <v>63</v>
      </c>
      <c r="AS11" s="121" t="s">
        <v>144</v>
      </c>
    </row>
    <row r="12" spans="1:45" s="121" customFormat="1" x14ac:dyDescent="0.25">
      <c r="A12" s="117">
        <v>6</v>
      </c>
      <c r="B12" s="122" t="s">
        <v>160</v>
      </c>
      <c r="C12" s="117">
        <v>134</v>
      </c>
      <c r="D12" s="98">
        <v>116</v>
      </c>
      <c r="E12" s="98">
        <f t="shared" si="5"/>
        <v>116</v>
      </c>
      <c r="F12" s="64">
        <f t="shared" si="6"/>
        <v>1</v>
      </c>
      <c r="G12" s="107">
        <v>134</v>
      </c>
      <c r="H12" s="65">
        <f t="shared" si="0"/>
        <v>1</v>
      </c>
      <c r="I12" s="104">
        <v>134</v>
      </c>
      <c r="J12" s="66">
        <f t="shared" si="1"/>
        <v>1</v>
      </c>
      <c r="K12" s="105">
        <v>134</v>
      </c>
      <c r="L12" s="106">
        <f t="shared" si="7"/>
        <v>1</v>
      </c>
      <c r="M12" s="98">
        <v>18</v>
      </c>
      <c r="N12" s="98">
        <v>18</v>
      </c>
      <c r="O12" s="64">
        <f t="shared" si="8"/>
        <v>1</v>
      </c>
      <c r="P12" s="156">
        <v>131</v>
      </c>
      <c r="Q12" s="119">
        <f t="shared" si="2"/>
        <v>0.97761194029850751</v>
      </c>
      <c r="R12" s="120"/>
      <c r="T12" s="121">
        <f t="shared" si="3"/>
        <v>134</v>
      </c>
      <c r="AR12" s="121">
        <f t="shared" si="4"/>
        <v>134</v>
      </c>
      <c r="AS12" s="121" t="s">
        <v>144</v>
      </c>
    </row>
    <row r="13" spans="1:45" s="121" customFormat="1" x14ac:dyDescent="0.25">
      <c r="A13" s="117">
        <v>7</v>
      </c>
      <c r="B13" s="122" t="s">
        <v>161</v>
      </c>
      <c r="C13" s="117">
        <v>72</v>
      </c>
      <c r="D13" s="98">
        <v>63</v>
      </c>
      <c r="E13" s="98">
        <v>63</v>
      </c>
      <c r="F13" s="64">
        <f t="shared" si="6"/>
        <v>1</v>
      </c>
      <c r="G13" s="107">
        <v>72</v>
      </c>
      <c r="H13" s="65">
        <f t="shared" si="0"/>
        <v>1</v>
      </c>
      <c r="I13" s="104">
        <v>72</v>
      </c>
      <c r="J13" s="66">
        <f t="shared" si="1"/>
        <v>1</v>
      </c>
      <c r="K13" s="105">
        <v>31</v>
      </c>
      <c r="L13" s="106">
        <f t="shared" si="7"/>
        <v>0.43055555555555558</v>
      </c>
      <c r="M13" s="98">
        <v>9</v>
      </c>
      <c r="N13" s="98">
        <v>9</v>
      </c>
      <c r="O13" s="64">
        <v>1</v>
      </c>
      <c r="P13" s="156">
        <v>72</v>
      </c>
      <c r="Q13" s="119">
        <f t="shared" si="2"/>
        <v>1</v>
      </c>
      <c r="R13" s="120"/>
      <c r="T13" s="121">
        <f t="shared" si="3"/>
        <v>72</v>
      </c>
    </row>
    <row r="14" spans="1:45" s="121" customFormat="1" x14ac:dyDescent="0.25">
      <c r="A14" s="117">
        <v>8</v>
      </c>
      <c r="B14" s="122" t="s">
        <v>162</v>
      </c>
      <c r="C14" s="117">
        <v>14</v>
      </c>
      <c r="D14" s="98">
        <f t="shared" ref="D14:D30" si="9">C14-M14</f>
        <v>13</v>
      </c>
      <c r="E14" s="98">
        <f t="shared" si="5"/>
        <v>13</v>
      </c>
      <c r="F14" s="64">
        <f t="shared" si="6"/>
        <v>1</v>
      </c>
      <c r="G14" s="107">
        <v>14</v>
      </c>
      <c r="H14" s="65">
        <f t="shared" si="0"/>
        <v>1</v>
      </c>
      <c r="I14" s="104">
        <v>14</v>
      </c>
      <c r="J14" s="66">
        <f t="shared" si="1"/>
        <v>1</v>
      </c>
      <c r="K14" s="105">
        <v>14</v>
      </c>
      <c r="L14" s="106">
        <f t="shared" si="7"/>
        <v>1</v>
      </c>
      <c r="M14" s="98">
        <v>1</v>
      </c>
      <c r="N14" s="98">
        <v>1</v>
      </c>
      <c r="O14" s="64">
        <f t="shared" si="8"/>
        <v>1</v>
      </c>
      <c r="P14" s="156">
        <v>14</v>
      </c>
      <c r="Q14" s="119">
        <f t="shared" si="2"/>
        <v>1</v>
      </c>
      <c r="R14" s="120"/>
      <c r="T14" s="121">
        <f t="shared" si="3"/>
        <v>14</v>
      </c>
      <c r="AR14" s="121">
        <f t="shared" si="4"/>
        <v>14</v>
      </c>
      <c r="AS14" s="121" t="s">
        <v>144</v>
      </c>
    </row>
    <row r="15" spans="1:45" s="121" customFormat="1" x14ac:dyDescent="0.25">
      <c r="A15" s="117">
        <v>9</v>
      </c>
      <c r="B15" s="122" t="s">
        <v>163</v>
      </c>
      <c r="C15" s="117">
        <v>4</v>
      </c>
      <c r="D15" s="98">
        <v>4</v>
      </c>
      <c r="E15" s="98">
        <v>4</v>
      </c>
      <c r="F15" s="64">
        <f t="shared" si="6"/>
        <v>1</v>
      </c>
      <c r="G15" s="107">
        <v>4</v>
      </c>
      <c r="H15" s="65">
        <f t="shared" si="0"/>
        <v>1</v>
      </c>
      <c r="I15" s="104">
        <v>4</v>
      </c>
      <c r="J15" s="66">
        <f t="shared" si="1"/>
        <v>1</v>
      </c>
      <c r="K15" s="105">
        <v>4</v>
      </c>
      <c r="L15" s="106">
        <f t="shared" si="7"/>
        <v>1</v>
      </c>
      <c r="M15" s="98">
        <v>0</v>
      </c>
      <c r="N15" s="98">
        <v>0</v>
      </c>
      <c r="O15" s="64">
        <v>1</v>
      </c>
      <c r="P15" s="156">
        <v>4</v>
      </c>
      <c r="Q15" s="119">
        <f t="shared" si="2"/>
        <v>1</v>
      </c>
      <c r="R15" s="120"/>
      <c r="T15" s="121">
        <f t="shared" si="3"/>
        <v>4</v>
      </c>
    </row>
    <row r="16" spans="1:45" s="121" customFormat="1" x14ac:dyDescent="0.25">
      <c r="A16" s="117">
        <v>10</v>
      </c>
      <c r="B16" s="122" t="s">
        <v>164</v>
      </c>
      <c r="C16" s="117">
        <v>38</v>
      </c>
      <c r="D16" s="98">
        <v>35</v>
      </c>
      <c r="E16" s="98">
        <f t="shared" si="5"/>
        <v>35</v>
      </c>
      <c r="F16" s="64">
        <f t="shared" si="6"/>
        <v>1</v>
      </c>
      <c r="G16" s="107">
        <v>38</v>
      </c>
      <c r="H16" s="65">
        <f t="shared" si="0"/>
        <v>1</v>
      </c>
      <c r="I16" s="104">
        <v>38</v>
      </c>
      <c r="J16" s="66">
        <f t="shared" si="1"/>
        <v>1</v>
      </c>
      <c r="K16" s="105">
        <v>38</v>
      </c>
      <c r="L16" s="106">
        <f t="shared" si="7"/>
        <v>1</v>
      </c>
      <c r="M16" s="98">
        <v>3</v>
      </c>
      <c r="N16" s="98">
        <v>3</v>
      </c>
      <c r="O16" s="64">
        <f t="shared" si="8"/>
        <v>1</v>
      </c>
      <c r="P16" s="156">
        <v>38</v>
      </c>
      <c r="Q16" s="119">
        <f t="shared" si="2"/>
        <v>1</v>
      </c>
      <c r="R16" s="120"/>
      <c r="T16" s="121">
        <f t="shared" si="3"/>
        <v>38</v>
      </c>
      <c r="AR16" s="121">
        <f t="shared" si="4"/>
        <v>38</v>
      </c>
      <c r="AS16" s="121" t="s">
        <v>144</v>
      </c>
    </row>
    <row r="17" spans="1:45" s="121" customFormat="1" x14ac:dyDescent="0.25">
      <c r="A17" s="117">
        <v>11</v>
      </c>
      <c r="B17" s="122" t="s">
        <v>165</v>
      </c>
      <c r="C17" s="117">
        <v>27</v>
      </c>
      <c r="D17" s="98">
        <v>27</v>
      </c>
      <c r="E17" s="98">
        <v>27</v>
      </c>
      <c r="F17" s="64">
        <f t="shared" si="6"/>
        <v>1</v>
      </c>
      <c r="G17" s="107">
        <v>27</v>
      </c>
      <c r="H17" s="65">
        <f t="shared" si="0"/>
        <v>1</v>
      </c>
      <c r="I17" s="104">
        <v>27</v>
      </c>
      <c r="J17" s="66">
        <f t="shared" si="1"/>
        <v>1</v>
      </c>
      <c r="K17" s="105">
        <v>0</v>
      </c>
      <c r="L17" s="106">
        <f t="shared" si="7"/>
        <v>0</v>
      </c>
      <c r="M17" s="98">
        <v>0</v>
      </c>
      <c r="N17" s="98">
        <v>0</v>
      </c>
      <c r="O17" s="64">
        <v>1</v>
      </c>
      <c r="P17" s="156">
        <v>24</v>
      </c>
      <c r="Q17" s="119">
        <f t="shared" si="2"/>
        <v>0.88888888888888884</v>
      </c>
      <c r="R17" s="120"/>
      <c r="T17" s="121">
        <f t="shared" si="3"/>
        <v>27</v>
      </c>
    </row>
    <row r="18" spans="1:45" s="121" customFormat="1" x14ac:dyDescent="0.25">
      <c r="A18" s="117">
        <v>12</v>
      </c>
      <c r="B18" s="122" t="s">
        <v>34</v>
      </c>
      <c r="C18" s="117">
        <v>20</v>
      </c>
      <c r="D18" s="98">
        <v>20</v>
      </c>
      <c r="E18" s="98">
        <f t="shared" si="5"/>
        <v>20</v>
      </c>
      <c r="F18" s="64">
        <f t="shared" si="6"/>
        <v>1</v>
      </c>
      <c r="G18" s="107">
        <v>20</v>
      </c>
      <c r="H18" s="65">
        <f t="shared" si="0"/>
        <v>1</v>
      </c>
      <c r="I18" s="104">
        <v>20</v>
      </c>
      <c r="J18" s="66">
        <f t="shared" si="1"/>
        <v>1</v>
      </c>
      <c r="K18" s="105">
        <v>20</v>
      </c>
      <c r="L18" s="106">
        <f t="shared" si="7"/>
        <v>1</v>
      </c>
      <c r="M18" s="98">
        <v>0</v>
      </c>
      <c r="N18" s="98">
        <v>0</v>
      </c>
      <c r="O18" s="64">
        <v>1</v>
      </c>
      <c r="P18" s="156">
        <v>20</v>
      </c>
      <c r="Q18" s="119">
        <f t="shared" si="2"/>
        <v>1</v>
      </c>
      <c r="R18" s="120"/>
      <c r="T18" s="121">
        <f t="shared" si="3"/>
        <v>20</v>
      </c>
      <c r="AR18" s="121">
        <f t="shared" si="4"/>
        <v>20</v>
      </c>
      <c r="AS18" s="121" t="s">
        <v>144</v>
      </c>
    </row>
    <row r="19" spans="1:45" s="121" customFormat="1" x14ac:dyDescent="0.25">
      <c r="A19" s="117">
        <v>13</v>
      </c>
      <c r="B19" s="122" t="s">
        <v>35</v>
      </c>
      <c r="C19" s="117">
        <v>12</v>
      </c>
      <c r="D19" s="98">
        <v>8</v>
      </c>
      <c r="E19" s="98">
        <f t="shared" si="5"/>
        <v>8</v>
      </c>
      <c r="F19" s="64">
        <f t="shared" si="6"/>
        <v>1</v>
      </c>
      <c r="G19" s="107">
        <v>12</v>
      </c>
      <c r="H19" s="65">
        <f t="shared" si="0"/>
        <v>1</v>
      </c>
      <c r="I19" s="104">
        <v>12</v>
      </c>
      <c r="J19" s="66">
        <f t="shared" si="1"/>
        <v>1</v>
      </c>
      <c r="K19" s="105">
        <v>12</v>
      </c>
      <c r="L19" s="106">
        <f t="shared" si="7"/>
        <v>1</v>
      </c>
      <c r="M19" s="98">
        <v>4</v>
      </c>
      <c r="N19" s="98">
        <v>4</v>
      </c>
      <c r="O19" s="64">
        <f t="shared" si="8"/>
        <v>1</v>
      </c>
      <c r="P19" s="156">
        <v>12</v>
      </c>
      <c r="Q19" s="119">
        <f t="shared" si="2"/>
        <v>1</v>
      </c>
      <c r="R19" s="120"/>
      <c r="T19" s="121">
        <f t="shared" si="3"/>
        <v>12</v>
      </c>
      <c r="AR19" s="121">
        <f t="shared" si="4"/>
        <v>12</v>
      </c>
      <c r="AS19" s="121" t="s">
        <v>144</v>
      </c>
    </row>
    <row r="20" spans="1:45" s="121" customFormat="1" x14ac:dyDescent="0.25">
      <c r="A20" s="117">
        <v>14</v>
      </c>
      <c r="B20" s="122" t="s">
        <v>36</v>
      </c>
      <c r="C20" s="117">
        <v>12</v>
      </c>
      <c r="D20" s="98">
        <v>6</v>
      </c>
      <c r="E20" s="98">
        <f t="shared" si="5"/>
        <v>6</v>
      </c>
      <c r="F20" s="64">
        <f t="shared" si="6"/>
        <v>1</v>
      </c>
      <c r="G20" s="107">
        <v>12</v>
      </c>
      <c r="H20" s="65">
        <f t="shared" si="0"/>
        <v>1</v>
      </c>
      <c r="I20" s="104">
        <v>12</v>
      </c>
      <c r="J20" s="66">
        <f t="shared" si="1"/>
        <v>1</v>
      </c>
      <c r="K20" s="105">
        <v>12</v>
      </c>
      <c r="L20" s="106">
        <f t="shared" si="7"/>
        <v>1</v>
      </c>
      <c r="M20" s="98">
        <v>6</v>
      </c>
      <c r="N20" s="98">
        <v>6</v>
      </c>
      <c r="O20" s="64">
        <f t="shared" si="8"/>
        <v>1</v>
      </c>
      <c r="P20" s="156">
        <v>12</v>
      </c>
      <c r="Q20" s="119">
        <f t="shared" si="2"/>
        <v>1</v>
      </c>
      <c r="R20" s="120"/>
      <c r="T20" s="121">
        <f t="shared" si="3"/>
        <v>12</v>
      </c>
      <c r="AR20" s="121">
        <f t="shared" si="4"/>
        <v>12</v>
      </c>
      <c r="AS20" s="121" t="s">
        <v>144</v>
      </c>
    </row>
    <row r="21" spans="1:45" s="121" customFormat="1" x14ac:dyDescent="0.25">
      <c r="A21" s="117">
        <v>15</v>
      </c>
      <c r="B21" s="122" t="s">
        <v>37</v>
      </c>
      <c r="C21" s="117">
        <v>15</v>
      </c>
      <c r="D21" s="98">
        <v>13</v>
      </c>
      <c r="E21" s="98">
        <f t="shared" si="5"/>
        <v>13</v>
      </c>
      <c r="F21" s="64">
        <f t="shared" si="6"/>
        <v>1</v>
      </c>
      <c r="G21" s="107">
        <v>15</v>
      </c>
      <c r="H21" s="65">
        <f t="shared" si="0"/>
        <v>1</v>
      </c>
      <c r="I21" s="104">
        <v>15</v>
      </c>
      <c r="J21" s="66">
        <f t="shared" si="1"/>
        <v>1</v>
      </c>
      <c r="K21" s="105">
        <v>15</v>
      </c>
      <c r="L21" s="106">
        <f t="shared" si="7"/>
        <v>1</v>
      </c>
      <c r="M21" s="98">
        <v>2</v>
      </c>
      <c r="N21" s="98">
        <v>2</v>
      </c>
      <c r="O21" s="64">
        <v>1</v>
      </c>
      <c r="P21" s="156">
        <v>5</v>
      </c>
      <c r="Q21" s="119">
        <f t="shared" si="2"/>
        <v>0.33333333333333331</v>
      </c>
      <c r="R21" s="120"/>
      <c r="T21" s="121">
        <f t="shared" si="3"/>
        <v>15</v>
      </c>
      <c r="AR21" s="121">
        <f t="shared" si="4"/>
        <v>15</v>
      </c>
      <c r="AS21" s="121" t="s">
        <v>144</v>
      </c>
    </row>
    <row r="22" spans="1:45" s="121" customFormat="1" x14ac:dyDescent="0.25">
      <c r="A22" s="117">
        <v>16</v>
      </c>
      <c r="B22" s="122" t="s">
        <v>38</v>
      </c>
      <c r="C22" s="117">
        <v>6</v>
      </c>
      <c r="D22" s="98">
        <v>2</v>
      </c>
      <c r="E22" s="98">
        <f t="shared" si="5"/>
        <v>2</v>
      </c>
      <c r="F22" s="64">
        <f t="shared" si="6"/>
        <v>1</v>
      </c>
      <c r="G22" s="107">
        <v>6</v>
      </c>
      <c r="H22" s="65">
        <f t="shared" si="0"/>
        <v>1</v>
      </c>
      <c r="I22" s="104">
        <v>6</v>
      </c>
      <c r="J22" s="66">
        <f t="shared" si="1"/>
        <v>1</v>
      </c>
      <c r="K22" s="105">
        <v>6</v>
      </c>
      <c r="L22" s="106">
        <f t="shared" si="7"/>
        <v>1</v>
      </c>
      <c r="M22" s="98">
        <v>4</v>
      </c>
      <c r="N22" s="98">
        <v>4</v>
      </c>
      <c r="O22" s="64">
        <v>1</v>
      </c>
      <c r="P22" s="156">
        <v>6</v>
      </c>
      <c r="Q22" s="119">
        <f t="shared" si="2"/>
        <v>1</v>
      </c>
      <c r="R22" s="120"/>
      <c r="T22" s="121">
        <f t="shared" si="3"/>
        <v>6</v>
      </c>
      <c r="AR22" s="121">
        <f t="shared" si="4"/>
        <v>6</v>
      </c>
      <c r="AS22" s="121" t="s">
        <v>144</v>
      </c>
    </row>
    <row r="23" spans="1:45" s="121" customFormat="1" x14ac:dyDescent="0.25">
      <c r="A23" s="117">
        <v>17</v>
      </c>
      <c r="B23" s="122" t="s">
        <v>39</v>
      </c>
      <c r="C23" s="117">
        <v>4</v>
      </c>
      <c r="D23" s="98">
        <v>3</v>
      </c>
      <c r="E23" s="98">
        <f t="shared" si="5"/>
        <v>3</v>
      </c>
      <c r="F23" s="64">
        <f t="shared" si="6"/>
        <v>1</v>
      </c>
      <c r="G23" s="107">
        <v>4</v>
      </c>
      <c r="H23" s="65">
        <f t="shared" si="0"/>
        <v>1</v>
      </c>
      <c r="I23" s="104">
        <v>4</v>
      </c>
      <c r="J23" s="66">
        <f t="shared" si="1"/>
        <v>1</v>
      </c>
      <c r="K23" s="105">
        <v>4</v>
      </c>
      <c r="L23" s="106">
        <f t="shared" si="7"/>
        <v>1</v>
      </c>
      <c r="M23" s="98">
        <v>1</v>
      </c>
      <c r="N23" s="98">
        <v>1</v>
      </c>
      <c r="O23" s="64">
        <f t="shared" si="8"/>
        <v>1</v>
      </c>
      <c r="P23" s="156">
        <v>4</v>
      </c>
      <c r="Q23" s="119">
        <f t="shared" si="2"/>
        <v>1</v>
      </c>
      <c r="R23" s="120"/>
      <c r="T23" s="121">
        <f t="shared" si="3"/>
        <v>4</v>
      </c>
      <c r="AR23" s="121">
        <f t="shared" si="4"/>
        <v>4</v>
      </c>
      <c r="AS23" s="121" t="s">
        <v>144</v>
      </c>
    </row>
    <row r="24" spans="1:45" s="121" customFormat="1" x14ac:dyDescent="0.25">
      <c r="A24" s="117">
        <v>18</v>
      </c>
      <c r="B24" s="122" t="s">
        <v>40</v>
      </c>
      <c r="C24" s="117">
        <v>9</v>
      </c>
      <c r="D24" s="98">
        <f t="shared" si="9"/>
        <v>8</v>
      </c>
      <c r="E24" s="98">
        <f t="shared" si="5"/>
        <v>8</v>
      </c>
      <c r="F24" s="64">
        <f t="shared" si="6"/>
        <v>1</v>
      </c>
      <c r="G24" s="107">
        <v>9</v>
      </c>
      <c r="H24" s="65">
        <f t="shared" si="0"/>
        <v>1</v>
      </c>
      <c r="I24" s="104">
        <v>9</v>
      </c>
      <c r="J24" s="66">
        <f t="shared" si="1"/>
        <v>1</v>
      </c>
      <c r="K24" s="105">
        <v>9</v>
      </c>
      <c r="L24" s="106">
        <f t="shared" si="7"/>
        <v>1</v>
      </c>
      <c r="M24" s="98">
        <v>1</v>
      </c>
      <c r="N24" s="98">
        <v>1</v>
      </c>
      <c r="O24" s="64">
        <f t="shared" si="8"/>
        <v>1</v>
      </c>
      <c r="P24" s="156">
        <v>9</v>
      </c>
      <c r="Q24" s="119">
        <f t="shared" si="2"/>
        <v>1</v>
      </c>
      <c r="R24" s="120"/>
      <c r="T24" s="121">
        <f t="shared" si="3"/>
        <v>9</v>
      </c>
      <c r="AR24" s="121">
        <f t="shared" si="4"/>
        <v>9</v>
      </c>
      <c r="AS24" s="121" t="s">
        <v>144</v>
      </c>
    </row>
    <row r="25" spans="1:45" s="121" customFormat="1" x14ac:dyDescent="0.25">
      <c r="A25" s="117">
        <v>19</v>
      </c>
      <c r="B25" s="122" t="s">
        <v>41</v>
      </c>
      <c r="C25" s="117">
        <v>5</v>
      </c>
      <c r="D25" s="98">
        <v>3</v>
      </c>
      <c r="E25" s="98">
        <f t="shared" si="5"/>
        <v>3</v>
      </c>
      <c r="F25" s="64">
        <f t="shared" si="6"/>
        <v>1</v>
      </c>
      <c r="G25" s="107">
        <v>5</v>
      </c>
      <c r="H25" s="65">
        <f t="shared" si="0"/>
        <v>1</v>
      </c>
      <c r="I25" s="104">
        <v>5</v>
      </c>
      <c r="J25" s="66">
        <f t="shared" si="1"/>
        <v>1</v>
      </c>
      <c r="K25" s="105">
        <v>5</v>
      </c>
      <c r="L25" s="106">
        <f t="shared" si="7"/>
        <v>1</v>
      </c>
      <c r="M25" s="98">
        <v>2</v>
      </c>
      <c r="N25" s="98">
        <v>2</v>
      </c>
      <c r="O25" s="64">
        <f t="shared" si="8"/>
        <v>1</v>
      </c>
      <c r="P25" s="156">
        <v>5</v>
      </c>
      <c r="Q25" s="119">
        <f t="shared" si="2"/>
        <v>1</v>
      </c>
      <c r="R25" s="120"/>
      <c r="T25" s="121">
        <f t="shared" si="3"/>
        <v>5</v>
      </c>
      <c r="AR25" s="121">
        <f t="shared" si="4"/>
        <v>5</v>
      </c>
      <c r="AS25" s="121" t="s">
        <v>144</v>
      </c>
    </row>
    <row r="26" spans="1:45" s="121" customFormat="1" x14ac:dyDescent="0.25">
      <c r="A26" s="117">
        <v>20</v>
      </c>
      <c r="B26" s="122" t="s">
        <v>166</v>
      </c>
      <c r="C26" s="117">
        <v>6</v>
      </c>
      <c r="D26" s="98">
        <v>2</v>
      </c>
      <c r="E26" s="98">
        <v>2</v>
      </c>
      <c r="F26" s="64">
        <f t="shared" si="6"/>
        <v>1</v>
      </c>
      <c r="G26" s="107">
        <v>6</v>
      </c>
      <c r="H26" s="65">
        <f t="shared" si="0"/>
        <v>1</v>
      </c>
      <c r="I26" s="104">
        <v>6</v>
      </c>
      <c r="J26" s="66">
        <f t="shared" si="1"/>
        <v>1</v>
      </c>
      <c r="K26" s="105">
        <v>6</v>
      </c>
      <c r="L26" s="106">
        <f t="shared" si="7"/>
        <v>1</v>
      </c>
      <c r="M26" s="98">
        <v>4</v>
      </c>
      <c r="N26" s="98">
        <v>4</v>
      </c>
      <c r="O26" s="64">
        <f t="shared" si="8"/>
        <v>1</v>
      </c>
      <c r="P26" s="156">
        <v>6</v>
      </c>
      <c r="Q26" s="119">
        <f t="shared" si="2"/>
        <v>1</v>
      </c>
      <c r="R26" s="120"/>
      <c r="T26" s="121">
        <f t="shared" si="3"/>
        <v>6</v>
      </c>
      <c r="AR26" s="121">
        <f t="shared" si="4"/>
        <v>6</v>
      </c>
      <c r="AS26" s="121" t="s">
        <v>144</v>
      </c>
    </row>
    <row r="27" spans="1:45" s="121" customFormat="1" x14ac:dyDescent="0.25">
      <c r="A27" s="117">
        <v>21</v>
      </c>
      <c r="B27" s="122" t="s">
        <v>167</v>
      </c>
      <c r="C27" s="117">
        <v>3</v>
      </c>
      <c r="D27" s="98">
        <v>3</v>
      </c>
      <c r="E27" s="98">
        <v>3</v>
      </c>
      <c r="F27" s="64">
        <f t="shared" si="6"/>
        <v>1</v>
      </c>
      <c r="G27" s="107">
        <v>3</v>
      </c>
      <c r="H27" s="65">
        <f t="shared" si="0"/>
        <v>1</v>
      </c>
      <c r="I27" s="104">
        <v>3</v>
      </c>
      <c r="J27" s="66">
        <f t="shared" si="1"/>
        <v>1</v>
      </c>
      <c r="K27" s="105">
        <v>1</v>
      </c>
      <c r="L27" s="106">
        <f t="shared" si="7"/>
        <v>0.33333333333333331</v>
      </c>
      <c r="M27" s="98">
        <v>0</v>
      </c>
      <c r="N27" s="98">
        <v>0</v>
      </c>
      <c r="O27" s="64">
        <v>1</v>
      </c>
      <c r="P27" s="156">
        <v>3</v>
      </c>
      <c r="Q27" s="119">
        <f t="shared" si="2"/>
        <v>1</v>
      </c>
      <c r="R27" s="120"/>
      <c r="T27" s="121">
        <f t="shared" si="3"/>
        <v>3</v>
      </c>
    </row>
    <row r="28" spans="1:45" s="121" customFormat="1" x14ac:dyDescent="0.25">
      <c r="A28" s="117">
        <v>22</v>
      </c>
      <c r="B28" s="122" t="s">
        <v>43</v>
      </c>
      <c r="C28" s="117">
        <v>1</v>
      </c>
      <c r="D28" s="98">
        <v>1</v>
      </c>
      <c r="E28" s="98">
        <v>1</v>
      </c>
      <c r="F28" s="64">
        <f t="shared" si="6"/>
        <v>1</v>
      </c>
      <c r="G28" s="107">
        <v>1</v>
      </c>
      <c r="H28" s="65">
        <f t="shared" si="0"/>
        <v>1</v>
      </c>
      <c r="I28" s="104">
        <v>1</v>
      </c>
      <c r="J28" s="66">
        <f t="shared" si="1"/>
        <v>1</v>
      </c>
      <c r="K28" s="105">
        <v>1</v>
      </c>
      <c r="L28" s="106">
        <f t="shared" si="7"/>
        <v>1</v>
      </c>
      <c r="M28" s="98">
        <v>0</v>
      </c>
      <c r="N28" s="98">
        <v>0</v>
      </c>
      <c r="O28" s="64">
        <v>1</v>
      </c>
      <c r="P28" s="156">
        <v>1</v>
      </c>
      <c r="Q28" s="119">
        <f t="shared" si="2"/>
        <v>1</v>
      </c>
      <c r="R28" s="120"/>
      <c r="T28" s="121">
        <f t="shared" si="3"/>
        <v>1</v>
      </c>
      <c r="AR28" s="121">
        <f t="shared" ref="AR28" si="10">E28+N28</f>
        <v>1</v>
      </c>
      <c r="AS28" s="121" t="s">
        <v>144</v>
      </c>
    </row>
    <row r="29" spans="1:45" s="121" customFormat="1" x14ac:dyDescent="0.25">
      <c r="A29" s="117">
        <v>23</v>
      </c>
      <c r="B29" s="118" t="s">
        <v>44</v>
      </c>
      <c r="C29" s="117">
        <v>24</v>
      </c>
      <c r="D29" s="98">
        <v>24</v>
      </c>
      <c r="E29" s="98">
        <v>24</v>
      </c>
      <c r="F29" s="64">
        <f t="shared" si="6"/>
        <v>1</v>
      </c>
      <c r="G29" s="107">
        <v>24</v>
      </c>
      <c r="H29" s="65">
        <f t="shared" si="0"/>
        <v>1</v>
      </c>
      <c r="I29" s="104">
        <v>24</v>
      </c>
      <c r="J29" s="66">
        <f t="shared" si="1"/>
        <v>1</v>
      </c>
      <c r="K29" s="105">
        <v>24</v>
      </c>
      <c r="L29" s="106">
        <f t="shared" si="7"/>
        <v>1</v>
      </c>
      <c r="M29" s="98">
        <v>0</v>
      </c>
      <c r="N29" s="98">
        <v>0</v>
      </c>
      <c r="O29" s="64">
        <v>1</v>
      </c>
      <c r="P29" s="156">
        <v>24</v>
      </c>
      <c r="Q29" s="119">
        <f t="shared" si="2"/>
        <v>1</v>
      </c>
      <c r="R29" s="120"/>
      <c r="T29" s="121">
        <f t="shared" si="3"/>
        <v>24</v>
      </c>
      <c r="AR29" s="121">
        <f>E29+N29</f>
        <v>24</v>
      </c>
      <c r="AS29" s="121" t="s">
        <v>144</v>
      </c>
    </row>
    <row r="30" spans="1:45" s="121" customFormat="1" x14ac:dyDescent="0.25">
      <c r="A30" s="117">
        <v>24</v>
      </c>
      <c r="B30" s="118" t="s">
        <v>45</v>
      </c>
      <c r="C30" s="117">
        <v>93</v>
      </c>
      <c r="D30" s="98">
        <f t="shared" si="9"/>
        <v>93</v>
      </c>
      <c r="E30" s="98">
        <f t="shared" si="5"/>
        <v>93</v>
      </c>
      <c r="F30" s="64">
        <f t="shared" si="6"/>
        <v>1</v>
      </c>
      <c r="G30" s="107">
        <v>93</v>
      </c>
      <c r="H30" s="65">
        <f t="shared" si="0"/>
        <v>1</v>
      </c>
      <c r="I30" s="104">
        <v>93</v>
      </c>
      <c r="J30" s="66">
        <f t="shared" si="1"/>
        <v>1</v>
      </c>
      <c r="K30" s="105">
        <v>21</v>
      </c>
      <c r="L30" s="106">
        <f t="shared" si="7"/>
        <v>0.22580645161290322</v>
      </c>
      <c r="M30" s="98">
        <v>0</v>
      </c>
      <c r="N30" s="98">
        <v>0</v>
      </c>
      <c r="O30" s="64">
        <v>1</v>
      </c>
      <c r="P30" s="156">
        <v>93</v>
      </c>
      <c r="Q30" s="119">
        <f t="shared" si="2"/>
        <v>1</v>
      </c>
      <c r="R30" s="120"/>
      <c r="T30" s="121">
        <f t="shared" si="3"/>
        <v>93</v>
      </c>
      <c r="AR30" s="121">
        <f>E30+N30</f>
        <v>93</v>
      </c>
      <c r="AS30" s="121" t="s">
        <v>144</v>
      </c>
    </row>
    <row r="31" spans="1:45" s="126" customFormat="1" x14ac:dyDescent="0.25">
      <c r="A31" s="280" t="s">
        <v>46</v>
      </c>
      <c r="B31" s="280"/>
      <c r="C31" s="123">
        <f>SUM(C7:C30)</f>
        <v>992</v>
      </c>
      <c r="D31" s="123">
        <f>SUM(D7:D30)</f>
        <v>855</v>
      </c>
      <c r="E31" s="123">
        <f>SUM(E7:E30)</f>
        <v>855</v>
      </c>
      <c r="F31" s="124">
        <f>E31/D31</f>
        <v>1</v>
      </c>
      <c r="G31" s="123">
        <f>SUM(G7:G30)</f>
        <v>992</v>
      </c>
      <c r="H31" s="124">
        <f>G31/C31</f>
        <v>1</v>
      </c>
      <c r="I31" s="123">
        <f>SUM(I7:I30)</f>
        <v>992</v>
      </c>
      <c r="J31" s="124">
        <f t="shared" si="1"/>
        <v>1</v>
      </c>
      <c r="K31" s="123">
        <f>SUM(K7:K30)</f>
        <v>839</v>
      </c>
      <c r="L31" s="124">
        <f>K31/(C31)</f>
        <v>0.84576612903225812</v>
      </c>
      <c r="M31" s="123">
        <f>SUM(M7:M30)</f>
        <v>137</v>
      </c>
      <c r="N31" s="123">
        <f>SUM(N7:N30)</f>
        <v>137</v>
      </c>
      <c r="O31" s="124">
        <f>N31/M31</f>
        <v>1</v>
      </c>
      <c r="P31" s="157">
        <f>SUM(P7:P30)</f>
        <v>946</v>
      </c>
      <c r="Q31" s="124">
        <f t="shared" si="2"/>
        <v>0.9536290322580645</v>
      </c>
      <c r="R31" s="125"/>
      <c r="T31" s="121">
        <f>D31+M31</f>
        <v>992</v>
      </c>
      <c r="U31" s="121"/>
    </row>
    <row r="32" spans="1:45" s="121" customFormat="1" x14ac:dyDescent="0.25">
      <c r="A32" s="281" t="s">
        <v>14</v>
      </c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3"/>
      <c r="R32" s="120"/>
    </row>
    <row r="33" spans="1:45" s="121" customFormat="1" x14ac:dyDescent="0.25">
      <c r="A33" s="101">
        <v>1</v>
      </c>
      <c r="B33" s="122" t="s">
        <v>47</v>
      </c>
      <c r="C33" s="101">
        <v>79</v>
      </c>
      <c r="D33" s="98">
        <v>75</v>
      </c>
      <c r="E33" s="98">
        <f t="shared" ref="E33:E40" si="11">D33</f>
        <v>75</v>
      </c>
      <c r="F33" s="102">
        <f>E33/D33</f>
        <v>1</v>
      </c>
      <c r="G33" s="103">
        <v>79</v>
      </c>
      <c r="H33" s="65">
        <f t="shared" ref="H33:H42" si="12">G33/C33</f>
        <v>1</v>
      </c>
      <c r="I33" s="104">
        <v>79</v>
      </c>
      <c r="J33" s="66">
        <f t="shared" ref="J33:J42" si="13">I33/C33</f>
        <v>1</v>
      </c>
      <c r="K33" s="105">
        <v>79</v>
      </c>
      <c r="L33" s="106">
        <f t="shared" ref="L33:L42" si="14">K33/C33</f>
        <v>1</v>
      </c>
      <c r="M33" s="98">
        <v>4</v>
      </c>
      <c r="N33" s="98">
        <v>4</v>
      </c>
      <c r="O33" s="64">
        <f t="shared" ref="O33:O41" si="15">N33/M33</f>
        <v>1</v>
      </c>
      <c r="P33" s="88">
        <v>74</v>
      </c>
      <c r="Q33" s="119">
        <f t="shared" ref="Q33:Q42" si="16">P33/C33</f>
        <v>0.93670886075949367</v>
      </c>
      <c r="R33" s="120"/>
      <c r="T33" s="121">
        <f t="shared" ref="T33:T42" si="17">D33+M33</f>
        <v>79</v>
      </c>
      <c r="AR33" s="121">
        <f t="shared" ref="AR33:AR41" si="18">E33+N33</f>
        <v>79</v>
      </c>
      <c r="AS33" s="121" t="s">
        <v>144</v>
      </c>
    </row>
    <row r="34" spans="1:45" s="121" customFormat="1" x14ac:dyDescent="0.25">
      <c r="A34" s="101">
        <v>2</v>
      </c>
      <c r="B34" s="122" t="s">
        <v>48</v>
      </c>
      <c r="C34" s="101">
        <v>98</v>
      </c>
      <c r="D34" s="98">
        <v>83</v>
      </c>
      <c r="E34" s="98">
        <v>83</v>
      </c>
      <c r="F34" s="102">
        <f t="shared" ref="F34:F41" si="19">E34/D34</f>
        <v>1</v>
      </c>
      <c r="G34" s="103">
        <v>98</v>
      </c>
      <c r="H34" s="65">
        <f t="shared" si="12"/>
        <v>1</v>
      </c>
      <c r="I34" s="104">
        <v>98</v>
      </c>
      <c r="J34" s="66">
        <f t="shared" si="13"/>
        <v>1</v>
      </c>
      <c r="K34" s="105">
        <v>98</v>
      </c>
      <c r="L34" s="106">
        <f t="shared" si="14"/>
        <v>1</v>
      </c>
      <c r="M34" s="98">
        <v>15</v>
      </c>
      <c r="N34" s="98">
        <v>15</v>
      </c>
      <c r="O34" s="64">
        <f t="shared" si="15"/>
        <v>1</v>
      </c>
      <c r="P34" s="88">
        <v>27</v>
      </c>
      <c r="Q34" s="119">
        <f t="shared" si="16"/>
        <v>0.27551020408163263</v>
      </c>
      <c r="R34" s="120"/>
      <c r="T34" s="121">
        <f t="shared" si="17"/>
        <v>98</v>
      </c>
      <c r="AR34" s="121">
        <f t="shared" si="18"/>
        <v>98</v>
      </c>
      <c r="AS34" s="121" t="s">
        <v>144</v>
      </c>
    </row>
    <row r="35" spans="1:45" s="121" customFormat="1" x14ac:dyDescent="0.25">
      <c r="A35" s="101">
        <v>3</v>
      </c>
      <c r="B35" s="122" t="s">
        <v>49</v>
      </c>
      <c r="C35" s="101">
        <v>17</v>
      </c>
      <c r="D35" s="98">
        <f t="shared" ref="D35" si="20">C35-M35</f>
        <v>10</v>
      </c>
      <c r="E35" s="98">
        <f t="shared" si="11"/>
        <v>10</v>
      </c>
      <c r="F35" s="102">
        <f t="shared" si="19"/>
        <v>1</v>
      </c>
      <c r="G35" s="103">
        <v>17</v>
      </c>
      <c r="H35" s="65">
        <f t="shared" si="12"/>
        <v>1</v>
      </c>
      <c r="I35" s="104">
        <v>17</v>
      </c>
      <c r="J35" s="66">
        <f t="shared" si="13"/>
        <v>1</v>
      </c>
      <c r="K35" s="105">
        <v>17</v>
      </c>
      <c r="L35" s="106">
        <f t="shared" si="14"/>
        <v>1</v>
      </c>
      <c r="M35" s="98">
        <v>7</v>
      </c>
      <c r="N35" s="98">
        <v>7</v>
      </c>
      <c r="O35" s="64">
        <f t="shared" si="15"/>
        <v>1</v>
      </c>
      <c r="P35" s="88">
        <v>16</v>
      </c>
      <c r="Q35" s="119">
        <f t="shared" si="16"/>
        <v>0.94117647058823528</v>
      </c>
      <c r="R35" s="120"/>
      <c r="T35" s="121">
        <f t="shared" si="17"/>
        <v>17</v>
      </c>
      <c r="AR35" s="121">
        <f t="shared" si="18"/>
        <v>17</v>
      </c>
      <c r="AS35" s="121" t="s">
        <v>144</v>
      </c>
    </row>
    <row r="36" spans="1:45" s="121" customFormat="1" x14ac:dyDescent="0.25">
      <c r="A36" s="101">
        <v>4</v>
      </c>
      <c r="B36" s="122" t="s">
        <v>50</v>
      </c>
      <c r="C36" s="101">
        <v>30</v>
      </c>
      <c r="D36" s="98">
        <v>10</v>
      </c>
      <c r="E36" s="98">
        <f t="shared" si="11"/>
        <v>10</v>
      </c>
      <c r="F36" s="102">
        <f t="shared" si="19"/>
        <v>1</v>
      </c>
      <c r="G36" s="103">
        <v>30</v>
      </c>
      <c r="H36" s="65">
        <f t="shared" si="12"/>
        <v>1</v>
      </c>
      <c r="I36" s="104">
        <v>30</v>
      </c>
      <c r="J36" s="66">
        <f t="shared" si="13"/>
        <v>1</v>
      </c>
      <c r="K36" s="105">
        <v>30</v>
      </c>
      <c r="L36" s="106">
        <f t="shared" si="14"/>
        <v>1</v>
      </c>
      <c r="M36" s="98">
        <v>20</v>
      </c>
      <c r="N36" s="98">
        <v>20</v>
      </c>
      <c r="O36" s="64">
        <f t="shared" si="15"/>
        <v>1</v>
      </c>
      <c r="P36" s="88">
        <v>30</v>
      </c>
      <c r="Q36" s="119">
        <f t="shared" si="16"/>
        <v>1</v>
      </c>
      <c r="R36" s="120"/>
      <c r="T36" s="121">
        <f t="shared" si="17"/>
        <v>30</v>
      </c>
      <c r="AR36" s="121">
        <f t="shared" si="18"/>
        <v>30</v>
      </c>
      <c r="AS36" s="121" t="s">
        <v>144</v>
      </c>
    </row>
    <row r="37" spans="1:45" s="121" customFormat="1" x14ac:dyDescent="0.25">
      <c r="A37" s="101">
        <v>5</v>
      </c>
      <c r="B37" s="122" t="s">
        <v>51</v>
      </c>
      <c r="C37" s="101">
        <v>14</v>
      </c>
      <c r="D37" s="98">
        <v>13</v>
      </c>
      <c r="E37" s="98">
        <f t="shared" si="11"/>
        <v>13</v>
      </c>
      <c r="F37" s="102">
        <f t="shared" si="19"/>
        <v>1</v>
      </c>
      <c r="G37" s="103">
        <v>14</v>
      </c>
      <c r="H37" s="65">
        <f t="shared" si="12"/>
        <v>1</v>
      </c>
      <c r="I37" s="104">
        <v>14</v>
      </c>
      <c r="J37" s="66">
        <f t="shared" si="13"/>
        <v>1</v>
      </c>
      <c r="K37" s="105">
        <v>14</v>
      </c>
      <c r="L37" s="106">
        <f t="shared" si="14"/>
        <v>1</v>
      </c>
      <c r="M37" s="98">
        <v>1</v>
      </c>
      <c r="N37" s="98">
        <v>1</v>
      </c>
      <c r="O37" s="64">
        <f t="shared" si="15"/>
        <v>1</v>
      </c>
      <c r="P37" s="88">
        <v>14</v>
      </c>
      <c r="Q37" s="119">
        <f t="shared" si="16"/>
        <v>1</v>
      </c>
      <c r="R37" s="120"/>
      <c r="T37" s="121">
        <f t="shared" si="17"/>
        <v>14</v>
      </c>
      <c r="AR37" s="121">
        <f t="shared" si="18"/>
        <v>14</v>
      </c>
      <c r="AS37" s="121" t="s">
        <v>144</v>
      </c>
    </row>
    <row r="38" spans="1:45" s="121" customFormat="1" x14ac:dyDescent="0.25">
      <c r="A38" s="101">
        <v>6</v>
      </c>
      <c r="B38" s="122" t="s">
        <v>52</v>
      </c>
      <c r="C38" s="101">
        <v>96</v>
      </c>
      <c r="D38" s="98">
        <v>81</v>
      </c>
      <c r="E38" s="98">
        <f t="shared" si="11"/>
        <v>81</v>
      </c>
      <c r="F38" s="102">
        <f t="shared" si="19"/>
        <v>1</v>
      </c>
      <c r="G38" s="103">
        <v>96</v>
      </c>
      <c r="H38" s="65">
        <f t="shared" si="12"/>
        <v>1</v>
      </c>
      <c r="I38" s="104">
        <v>96</v>
      </c>
      <c r="J38" s="66">
        <f t="shared" si="13"/>
        <v>1</v>
      </c>
      <c r="K38" s="105">
        <v>96</v>
      </c>
      <c r="L38" s="106">
        <f t="shared" si="14"/>
        <v>1</v>
      </c>
      <c r="M38" s="98">
        <v>15</v>
      </c>
      <c r="N38" s="98">
        <v>15</v>
      </c>
      <c r="O38" s="64">
        <f t="shared" si="15"/>
        <v>1</v>
      </c>
      <c r="P38" s="88">
        <v>64</v>
      </c>
      <c r="Q38" s="119">
        <f t="shared" si="16"/>
        <v>0.66666666666666663</v>
      </c>
      <c r="R38" s="120"/>
      <c r="T38" s="121">
        <f t="shared" si="17"/>
        <v>96</v>
      </c>
      <c r="AR38" s="121">
        <f t="shared" si="18"/>
        <v>96</v>
      </c>
      <c r="AS38" s="121" t="s">
        <v>144</v>
      </c>
    </row>
    <row r="39" spans="1:45" s="121" customFormat="1" x14ac:dyDescent="0.25">
      <c r="A39" s="101">
        <v>7</v>
      </c>
      <c r="B39" s="122" t="s">
        <v>53</v>
      </c>
      <c r="C39" s="101">
        <v>33</v>
      </c>
      <c r="D39" s="98">
        <v>0</v>
      </c>
      <c r="E39" s="98">
        <f t="shared" si="11"/>
        <v>0</v>
      </c>
      <c r="F39" s="102">
        <v>1</v>
      </c>
      <c r="G39" s="103">
        <v>33</v>
      </c>
      <c r="H39" s="65">
        <f t="shared" si="12"/>
        <v>1</v>
      </c>
      <c r="I39" s="104">
        <v>33</v>
      </c>
      <c r="J39" s="66">
        <f t="shared" si="13"/>
        <v>1</v>
      </c>
      <c r="K39" s="105">
        <v>33</v>
      </c>
      <c r="L39" s="106">
        <f t="shared" si="14"/>
        <v>1</v>
      </c>
      <c r="M39" s="98">
        <v>33</v>
      </c>
      <c r="N39" s="98">
        <v>33</v>
      </c>
      <c r="O39" s="64">
        <f t="shared" si="15"/>
        <v>1</v>
      </c>
      <c r="P39" s="88">
        <v>20</v>
      </c>
      <c r="Q39" s="119">
        <f t="shared" si="16"/>
        <v>0.60606060606060608</v>
      </c>
      <c r="R39" s="120"/>
      <c r="T39" s="121">
        <f t="shared" si="17"/>
        <v>33</v>
      </c>
      <c r="AR39" s="121">
        <f t="shared" si="18"/>
        <v>33</v>
      </c>
      <c r="AS39" s="121" t="s">
        <v>144</v>
      </c>
    </row>
    <row r="40" spans="1:45" s="121" customFormat="1" x14ac:dyDescent="0.25">
      <c r="A40" s="101">
        <v>8</v>
      </c>
      <c r="B40" s="122" t="s">
        <v>54</v>
      </c>
      <c r="C40" s="101">
        <v>31</v>
      </c>
      <c r="D40" s="98">
        <v>23</v>
      </c>
      <c r="E40" s="98">
        <f t="shared" si="11"/>
        <v>23</v>
      </c>
      <c r="F40" s="102">
        <f t="shared" si="19"/>
        <v>1</v>
      </c>
      <c r="G40" s="103">
        <v>31</v>
      </c>
      <c r="H40" s="65">
        <f t="shared" si="12"/>
        <v>1</v>
      </c>
      <c r="I40" s="104">
        <v>31</v>
      </c>
      <c r="J40" s="66">
        <f t="shared" si="13"/>
        <v>1</v>
      </c>
      <c r="K40" s="105">
        <v>31</v>
      </c>
      <c r="L40" s="106">
        <f t="shared" si="14"/>
        <v>1</v>
      </c>
      <c r="M40" s="98">
        <v>8</v>
      </c>
      <c r="N40" s="98">
        <v>8</v>
      </c>
      <c r="O40" s="64">
        <f t="shared" si="15"/>
        <v>1</v>
      </c>
      <c r="P40" s="88">
        <v>30</v>
      </c>
      <c r="Q40" s="119">
        <f t="shared" si="16"/>
        <v>0.967741935483871</v>
      </c>
      <c r="R40" s="120"/>
      <c r="T40" s="121">
        <f t="shared" si="17"/>
        <v>31</v>
      </c>
      <c r="AR40" s="121">
        <f t="shared" si="18"/>
        <v>31</v>
      </c>
      <c r="AS40" s="121" t="s">
        <v>144</v>
      </c>
    </row>
    <row r="41" spans="1:45" s="121" customFormat="1" x14ac:dyDescent="0.25">
      <c r="A41" s="101">
        <v>9</v>
      </c>
      <c r="B41" s="122" t="s">
        <v>55</v>
      </c>
      <c r="C41" s="101">
        <v>13</v>
      </c>
      <c r="D41" s="98">
        <v>11</v>
      </c>
      <c r="E41" s="98">
        <v>11</v>
      </c>
      <c r="F41" s="102">
        <f t="shared" si="19"/>
        <v>1</v>
      </c>
      <c r="G41" s="103">
        <v>13</v>
      </c>
      <c r="H41" s="65">
        <f t="shared" si="12"/>
        <v>1</v>
      </c>
      <c r="I41" s="104">
        <v>13</v>
      </c>
      <c r="J41" s="66">
        <f t="shared" si="13"/>
        <v>1</v>
      </c>
      <c r="K41" s="105">
        <v>13</v>
      </c>
      <c r="L41" s="106">
        <f t="shared" si="14"/>
        <v>1</v>
      </c>
      <c r="M41" s="98">
        <v>2</v>
      </c>
      <c r="N41" s="98">
        <v>2</v>
      </c>
      <c r="O41" s="64">
        <f t="shared" si="15"/>
        <v>1</v>
      </c>
      <c r="P41" s="88">
        <v>13</v>
      </c>
      <c r="Q41" s="119">
        <f t="shared" si="16"/>
        <v>1</v>
      </c>
      <c r="R41" s="120"/>
      <c r="T41" s="121">
        <f t="shared" si="17"/>
        <v>13</v>
      </c>
      <c r="AR41" s="121">
        <f t="shared" si="18"/>
        <v>13</v>
      </c>
      <c r="AS41" s="121" t="s">
        <v>144</v>
      </c>
    </row>
    <row r="42" spans="1:45" s="126" customFormat="1" x14ac:dyDescent="0.25">
      <c r="A42" s="280" t="s">
        <v>46</v>
      </c>
      <c r="B42" s="280"/>
      <c r="C42" s="123">
        <f>SUM(C33:C41)</f>
        <v>411</v>
      </c>
      <c r="D42" s="123">
        <f>SUM(D33:D41)</f>
        <v>306</v>
      </c>
      <c r="E42" s="123">
        <f>SUM(E33:E41)</f>
        <v>306</v>
      </c>
      <c r="F42" s="124">
        <f>E42/D42</f>
        <v>1</v>
      </c>
      <c r="G42" s="123">
        <f>SUM(G33:G41)</f>
        <v>411</v>
      </c>
      <c r="H42" s="124">
        <f t="shared" si="12"/>
        <v>1</v>
      </c>
      <c r="I42" s="123">
        <f>SUM(I33:I41)</f>
        <v>411</v>
      </c>
      <c r="J42" s="124">
        <f t="shared" si="13"/>
        <v>1</v>
      </c>
      <c r="K42" s="123">
        <f>SUM(K33:K41)</f>
        <v>411</v>
      </c>
      <c r="L42" s="124">
        <f t="shared" si="14"/>
        <v>1</v>
      </c>
      <c r="M42" s="123">
        <f>SUM(M33:M41)</f>
        <v>105</v>
      </c>
      <c r="N42" s="123">
        <f>SUM(N33:N41)</f>
        <v>105</v>
      </c>
      <c r="O42" s="124">
        <f>N42/M42</f>
        <v>1</v>
      </c>
      <c r="P42" s="123">
        <f>SUM(P33:P41)</f>
        <v>288</v>
      </c>
      <c r="Q42" s="124">
        <f t="shared" si="16"/>
        <v>0.7007299270072993</v>
      </c>
      <c r="R42" s="125"/>
      <c r="T42" s="121">
        <f t="shared" si="17"/>
        <v>411</v>
      </c>
      <c r="U42" s="121"/>
    </row>
    <row r="43" spans="1:45" s="121" customFormat="1" x14ac:dyDescent="0.25">
      <c r="A43" s="281" t="s">
        <v>15</v>
      </c>
      <c r="B43" s="282"/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3"/>
      <c r="R43" s="120"/>
    </row>
    <row r="44" spans="1:45" s="121" customFormat="1" x14ac:dyDescent="0.25">
      <c r="A44" s="101">
        <v>1</v>
      </c>
      <c r="B44" s="122" t="s">
        <v>56</v>
      </c>
      <c r="C44" s="101">
        <v>76</v>
      </c>
      <c r="D44" s="98">
        <v>63</v>
      </c>
      <c r="E44" s="98">
        <f t="shared" ref="E44:E50" si="21">D44</f>
        <v>63</v>
      </c>
      <c r="F44" s="102">
        <f t="shared" ref="F44:F50" si="22">E44/D44</f>
        <v>1</v>
      </c>
      <c r="G44" s="107">
        <v>76</v>
      </c>
      <c r="H44" s="65">
        <f t="shared" ref="H44:H51" si="23">G44/C44</f>
        <v>1</v>
      </c>
      <c r="I44" s="104">
        <v>76</v>
      </c>
      <c r="J44" s="66">
        <f t="shared" ref="J44:J51" si="24">I44/C44</f>
        <v>1</v>
      </c>
      <c r="K44" s="105">
        <v>76</v>
      </c>
      <c r="L44" s="106">
        <f>K44/C44</f>
        <v>1</v>
      </c>
      <c r="M44" s="98">
        <v>13</v>
      </c>
      <c r="N44" s="98">
        <v>13</v>
      </c>
      <c r="O44" s="64">
        <f t="shared" ref="O44:O50" si="25">N44/M44</f>
        <v>1</v>
      </c>
      <c r="P44" s="88"/>
      <c r="Q44" s="119">
        <f t="shared" ref="Q44:Q51" si="26">P44/C44</f>
        <v>0</v>
      </c>
      <c r="R44" s="120"/>
      <c r="T44" s="121">
        <f t="shared" ref="T44:T50" si="27">D44+M44</f>
        <v>76</v>
      </c>
      <c r="U44" s="121" t="s">
        <v>153</v>
      </c>
      <c r="AR44" s="121">
        <f t="shared" ref="AR44:AR50" si="28">E44+N44</f>
        <v>76</v>
      </c>
      <c r="AS44" s="121" t="s">
        <v>144</v>
      </c>
    </row>
    <row r="45" spans="1:45" s="121" customFormat="1" x14ac:dyDescent="0.25">
      <c r="A45" s="101">
        <v>2</v>
      </c>
      <c r="B45" s="122" t="s">
        <v>57</v>
      </c>
      <c r="C45" s="101">
        <v>177</v>
      </c>
      <c r="D45" s="98">
        <v>154</v>
      </c>
      <c r="E45" s="98">
        <f t="shared" si="21"/>
        <v>154</v>
      </c>
      <c r="F45" s="102">
        <f t="shared" si="22"/>
        <v>1</v>
      </c>
      <c r="G45" s="107">
        <v>177</v>
      </c>
      <c r="H45" s="65">
        <f t="shared" si="23"/>
        <v>1</v>
      </c>
      <c r="I45" s="104">
        <v>177</v>
      </c>
      <c r="J45" s="66">
        <f t="shared" si="24"/>
        <v>1</v>
      </c>
      <c r="K45" s="105">
        <v>177</v>
      </c>
      <c r="L45" s="106">
        <f t="shared" ref="L45:L50" si="29">K45/C45</f>
        <v>1</v>
      </c>
      <c r="M45" s="98">
        <v>23</v>
      </c>
      <c r="N45" s="98">
        <v>23</v>
      </c>
      <c r="O45" s="64">
        <f t="shared" si="25"/>
        <v>1</v>
      </c>
      <c r="P45" s="88"/>
      <c r="Q45" s="119">
        <f t="shared" si="26"/>
        <v>0</v>
      </c>
      <c r="R45" s="120"/>
      <c r="T45" s="121">
        <f t="shared" si="27"/>
        <v>177</v>
      </c>
      <c r="U45" s="121" t="s">
        <v>153</v>
      </c>
      <c r="AR45" s="121">
        <f t="shared" si="28"/>
        <v>177</v>
      </c>
      <c r="AS45" s="121" t="s">
        <v>144</v>
      </c>
    </row>
    <row r="46" spans="1:45" s="121" customFormat="1" x14ac:dyDescent="0.25">
      <c r="A46" s="101">
        <v>3</v>
      </c>
      <c r="B46" s="122" t="s">
        <v>58</v>
      </c>
      <c r="C46" s="101">
        <v>93</v>
      </c>
      <c r="D46" s="98">
        <v>92</v>
      </c>
      <c r="E46" s="98">
        <f t="shared" si="21"/>
        <v>92</v>
      </c>
      <c r="F46" s="102">
        <f t="shared" si="22"/>
        <v>1</v>
      </c>
      <c r="G46" s="107">
        <v>93</v>
      </c>
      <c r="H46" s="65">
        <f t="shared" si="23"/>
        <v>1</v>
      </c>
      <c r="I46" s="104">
        <v>93</v>
      </c>
      <c r="J46" s="66">
        <f t="shared" si="24"/>
        <v>1</v>
      </c>
      <c r="K46" s="105">
        <v>93</v>
      </c>
      <c r="L46" s="106">
        <f t="shared" si="29"/>
        <v>1</v>
      </c>
      <c r="M46" s="98">
        <v>1</v>
      </c>
      <c r="N46" s="98">
        <v>1</v>
      </c>
      <c r="O46" s="64">
        <f t="shared" si="25"/>
        <v>1</v>
      </c>
      <c r="P46" s="88"/>
      <c r="Q46" s="119">
        <f t="shared" si="26"/>
        <v>0</v>
      </c>
      <c r="R46" s="120"/>
      <c r="T46" s="121">
        <f t="shared" si="27"/>
        <v>93</v>
      </c>
      <c r="U46" s="121" t="s">
        <v>153</v>
      </c>
      <c r="AR46" s="121">
        <f t="shared" si="28"/>
        <v>93</v>
      </c>
      <c r="AS46" s="121" t="s">
        <v>144</v>
      </c>
    </row>
    <row r="47" spans="1:45" s="121" customFormat="1" x14ac:dyDescent="0.25">
      <c r="A47" s="101">
        <v>4</v>
      </c>
      <c r="B47" s="122" t="s">
        <v>59</v>
      </c>
      <c r="C47" s="101">
        <v>87</v>
      </c>
      <c r="D47" s="98">
        <v>70</v>
      </c>
      <c r="E47" s="98">
        <f t="shared" si="21"/>
        <v>70</v>
      </c>
      <c r="F47" s="102">
        <f t="shared" si="22"/>
        <v>1</v>
      </c>
      <c r="G47" s="107">
        <v>87</v>
      </c>
      <c r="H47" s="65">
        <f t="shared" si="23"/>
        <v>1</v>
      </c>
      <c r="I47" s="104">
        <v>87</v>
      </c>
      <c r="J47" s="66">
        <f t="shared" si="24"/>
        <v>1</v>
      </c>
      <c r="K47" s="105">
        <v>87</v>
      </c>
      <c r="L47" s="106">
        <f t="shared" si="29"/>
        <v>1</v>
      </c>
      <c r="M47" s="98">
        <v>17</v>
      </c>
      <c r="N47" s="98">
        <v>17</v>
      </c>
      <c r="O47" s="64">
        <f t="shared" si="25"/>
        <v>1</v>
      </c>
      <c r="P47" s="88"/>
      <c r="Q47" s="119">
        <f t="shared" si="26"/>
        <v>0</v>
      </c>
      <c r="R47" s="120"/>
      <c r="T47" s="121">
        <f t="shared" si="27"/>
        <v>87</v>
      </c>
      <c r="U47" s="121" t="s">
        <v>153</v>
      </c>
      <c r="AR47" s="121">
        <f t="shared" si="28"/>
        <v>87</v>
      </c>
      <c r="AS47" s="121" t="s">
        <v>144</v>
      </c>
    </row>
    <row r="48" spans="1:45" s="121" customFormat="1" x14ac:dyDescent="0.25">
      <c r="A48" s="101">
        <v>5</v>
      </c>
      <c r="B48" s="122" t="s">
        <v>60</v>
      </c>
      <c r="C48" s="101">
        <v>79</v>
      </c>
      <c r="D48" s="98">
        <v>61</v>
      </c>
      <c r="E48" s="98">
        <f t="shared" si="21"/>
        <v>61</v>
      </c>
      <c r="F48" s="102">
        <f t="shared" si="22"/>
        <v>1</v>
      </c>
      <c r="G48" s="107">
        <v>79</v>
      </c>
      <c r="H48" s="65">
        <f t="shared" si="23"/>
        <v>1</v>
      </c>
      <c r="I48" s="104">
        <v>79</v>
      </c>
      <c r="J48" s="66">
        <f t="shared" si="24"/>
        <v>1</v>
      </c>
      <c r="K48" s="105">
        <v>79</v>
      </c>
      <c r="L48" s="106">
        <f t="shared" si="29"/>
        <v>1</v>
      </c>
      <c r="M48" s="98">
        <v>18</v>
      </c>
      <c r="N48" s="98">
        <v>18</v>
      </c>
      <c r="O48" s="64">
        <f t="shared" si="25"/>
        <v>1</v>
      </c>
      <c r="P48" s="88"/>
      <c r="Q48" s="119">
        <f t="shared" si="26"/>
        <v>0</v>
      </c>
      <c r="R48" s="120"/>
      <c r="T48" s="121">
        <f t="shared" si="27"/>
        <v>79</v>
      </c>
      <c r="U48" s="121" t="s">
        <v>153</v>
      </c>
      <c r="AR48" s="121">
        <f t="shared" si="28"/>
        <v>79</v>
      </c>
      <c r="AS48" s="121" t="s">
        <v>144</v>
      </c>
    </row>
    <row r="49" spans="1:45" s="121" customFormat="1" x14ac:dyDescent="0.25">
      <c r="A49" s="101">
        <v>6</v>
      </c>
      <c r="B49" s="122" t="s">
        <v>61</v>
      </c>
      <c r="C49" s="101">
        <v>75</v>
      </c>
      <c r="D49" s="98">
        <v>73</v>
      </c>
      <c r="E49" s="98">
        <f t="shared" si="21"/>
        <v>73</v>
      </c>
      <c r="F49" s="102">
        <f t="shared" si="22"/>
        <v>1</v>
      </c>
      <c r="G49" s="107">
        <v>75</v>
      </c>
      <c r="H49" s="65">
        <f t="shared" si="23"/>
        <v>1</v>
      </c>
      <c r="I49" s="104">
        <v>75</v>
      </c>
      <c r="J49" s="66">
        <f t="shared" si="24"/>
        <v>1</v>
      </c>
      <c r="K49" s="105">
        <v>75</v>
      </c>
      <c r="L49" s="106">
        <f t="shared" si="29"/>
        <v>1</v>
      </c>
      <c r="M49" s="98">
        <v>2</v>
      </c>
      <c r="N49" s="98">
        <v>2</v>
      </c>
      <c r="O49" s="64">
        <f t="shared" si="25"/>
        <v>1</v>
      </c>
      <c r="P49" s="88"/>
      <c r="Q49" s="119">
        <f t="shared" si="26"/>
        <v>0</v>
      </c>
      <c r="R49" s="120"/>
      <c r="T49" s="121">
        <f t="shared" si="27"/>
        <v>75</v>
      </c>
      <c r="U49" s="121" t="s">
        <v>153</v>
      </c>
      <c r="AR49" s="121">
        <f t="shared" si="28"/>
        <v>75</v>
      </c>
      <c r="AS49" s="121" t="s">
        <v>144</v>
      </c>
    </row>
    <row r="50" spans="1:45" s="121" customFormat="1" x14ac:dyDescent="0.25">
      <c r="A50" s="101">
        <v>7</v>
      </c>
      <c r="B50" s="122" t="s">
        <v>62</v>
      </c>
      <c r="C50" s="101">
        <v>39</v>
      </c>
      <c r="D50" s="98">
        <v>30</v>
      </c>
      <c r="E50" s="98">
        <f t="shared" si="21"/>
        <v>30</v>
      </c>
      <c r="F50" s="102">
        <f t="shared" si="22"/>
        <v>1</v>
      </c>
      <c r="G50" s="107">
        <v>39</v>
      </c>
      <c r="H50" s="65">
        <f t="shared" si="23"/>
        <v>1</v>
      </c>
      <c r="I50" s="104">
        <v>39</v>
      </c>
      <c r="J50" s="66">
        <f t="shared" si="24"/>
        <v>1</v>
      </c>
      <c r="K50" s="105">
        <v>39</v>
      </c>
      <c r="L50" s="106">
        <f t="shared" si="29"/>
        <v>1</v>
      </c>
      <c r="M50" s="98">
        <v>9</v>
      </c>
      <c r="N50" s="98">
        <v>9</v>
      </c>
      <c r="O50" s="64">
        <f t="shared" si="25"/>
        <v>1</v>
      </c>
      <c r="P50" s="88"/>
      <c r="Q50" s="119">
        <f t="shared" si="26"/>
        <v>0</v>
      </c>
      <c r="R50" s="120"/>
      <c r="T50" s="121">
        <f t="shared" si="27"/>
        <v>39</v>
      </c>
      <c r="U50" s="121" t="s">
        <v>153</v>
      </c>
      <c r="AR50" s="121">
        <f t="shared" si="28"/>
        <v>39</v>
      </c>
      <c r="AS50" s="121" t="s">
        <v>144</v>
      </c>
    </row>
    <row r="51" spans="1:45" s="126" customFormat="1" x14ac:dyDescent="0.25">
      <c r="A51" s="280" t="s">
        <v>46</v>
      </c>
      <c r="B51" s="280"/>
      <c r="C51" s="123">
        <f>SUM(C44:C50)</f>
        <v>626</v>
      </c>
      <c r="D51" s="123">
        <f>SUM(D44:D50)</f>
        <v>543</v>
      </c>
      <c r="E51" s="123">
        <f>SUM(E44:E50)</f>
        <v>543</v>
      </c>
      <c r="F51" s="124">
        <f>E51/D51</f>
        <v>1</v>
      </c>
      <c r="G51" s="123">
        <f>SUM(G44:G50)</f>
        <v>626</v>
      </c>
      <c r="H51" s="124">
        <f t="shared" si="23"/>
        <v>1</v>
      </c>
      <c r="I51" s="123">
        <f>SUM(I44:I50)</f>
        <v>626</v>
      </c>
      <c r="J51" s="124">
        <f t="shared" si="24"/>
        <v>1</v>
      </c>
      <c r="K51" s="123">
        <f>SUM(K44:K50)</f>
        <v>626</v>
      </c>
      <c r="L51" s="124">
        <f>K51/(C51)</f>
        <v>1</v>
      </c>
      <c r="M51" s="123">
        <f>SUM(M44:M50)</f>
        <v>83</v>
      </c>
      <c r="N51" s="123">
        <f>SUM(N44:N50)</f>
        <v>83</v>
      </c>
      <c r="O51" s="124">
        <f>N51/M51</f>
        <v>1</v>
      </c>
      <c r="P51" s="123">
        <f>SUM(P44:P50)</f>
        <v>0</v>
      </c>
      <c r="Q51" s="124">
        <f t="shared" si="26"/>
        <v>0</v>
      </c>
      <c r="R51" s="125"/>
    </row>
    <row r="52" spans="1:45" s="121" customFormat="1" x14ac:dyDescent="0.25">
      <c r="A52" s="281" t="s">
        <v>16</v>
      </c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3"/>
      <c r="R52" s="120"/>
    </row>
    <row r="53" spans="1:45" s="121" customFormat="1" x14ac:dyDescent="0.25">
      <c r="A53" s="101">
        <v>1</v>
      </c>
      <c r="B53" s="122" t="s">
        <v>63</v>
      </c>
      <c r="C53" s="101">
        <v>178</v>
      </c>
      <c r="D53" s="98">
        <v>158</v>
      </c>
      <c r="E53" s="98">
        <f t="shared" ref="E53:E57" si="30">D53</f>
        <v>158</v>
      </c>
      <c r="F53" s="102">
        <f t="shared" ref="F53:F58" si="31">E53/D53</f>
        <v>1</v>
      </c>
      <c r="G53" s="107">
        <v>178</v>
      </c>
      <c r="H53" s="65">
        <f t="shared" ref="H53:H58" si="32">G53/C53</f>
        <v>1</v>
      </c>
      <c r="I53" s="104">
        <v>178</v>
      </c>
      <c r="J53" s="66">
        <f t="shared" ref="J53:J58" si="33">I53/C53</f>
        <v>1</v>
      </c>
      <c r="K53" s="105">
        <v>178</v>
      </c>
      <c r="L53" s="106">
        <f>K53/C53</f>
        <v>1</v>
      </c>
      <c r="M53" s="98">
        <v>20</v>
      </c>
      <c r="N53" s="98">
        <v>20</v>
      </c>
      <c r="O53" s="64">
        <f t="shared" ref="O53:O58" si="34">N53/M53</f>
        <v>1</v>
      </c>
      <c r="P53" s="88">
        <v>68</v>
      </c>
      <c r="Q53" s="119">
        <f t="shared" ref="Q53:Q59" si="35">P53/C53</f>
        <v>0.38202247191011235</v>
      </c>
      <c r="R53" s="120"/>
      <c r="T53" s="121">
        <f t="shared" ref="T53:T58" si="36">D53+M53</f>
        <v>178</v>
      </c>
      <c r="U53" s="121" t="s">
        <v>168</v>
      </c>
      <c r="AR53" s="121">
        <f t="shared" ref="AR53:AR58" si="37">E53+N53</f>
        <v>178</v>
      </c>
      <c r="AS53" s="121" t="s">
        <v>144</v>
      </c>
    </row>
    <row r="54" spans="1:45" s="121" customFormat="1" x14ac:dyDescent="0.25">
      <c r="A54" s="101">
        <v>2</v>
      </c>
      <c r="B54" s="122" t="s">
        <v>64</v>
      </c>
      <c r="C54" s="101">
        <v>108</v>
      </c>
      <c r="D54" s="98">
        <v>101</v>
      </c>
      <c r="E54" s="98">
        <f t="shared" si="30"/>
        <v>101</v>
      </c>
      <c r="F54" s="102">
        <f t="shared" si="31"/>
        <v>1</v>
      </c>
      <c r="G54" s="107">
        <v>108</v>
      </c>
      <c r="H54" s="65">
        <f t="shared" si="32"/>
        <v>1</v>
      </c>
      <c r="I54" s="104">
        <v>108</v>
      </c>
      <c r="J54" s="66">
        <f t="shared" si="33"/>
        <v>1</v>
      </c>
      <c r="K54" s="105">
        <v>108</v>
      </c>
      <c r="L54" s="106">
        <f t="shared" ref="L54:L58" si="38">K54/C54</f>
        <v>1</v>
      </c>
      <c r="M54" s="98">
        <v>7</v>
      </c>
      <c r="N54" s="98">
        <v>7</v>
      </c>
      <c r="O54" s="64">
        <f t="shared" si="34"/>
        <v>1</v>
      </c>
      <c r="P54" s="88">
        <v>108</v>
      </c>
      <c r="Q54" s="119">
        <f t="shared" si="35"/>
        <v>1</v>
      </c>
      <c r="R54" s="120"/>
      <c r="T54" s="121">
        <f t="shared" si="36"/>
        <v>108</v>
      </c>
      <c r="AR54" s="121">
        <f t="shared" si="37"/>
        <v>108</v>
      </c>
      <c r="AS54" s="121" t="s">
        <v>144</v>
      </c>
    </row>
    <row r="55" spans="1:45" s="121" customFormat="1" x14ac:dyDescent="0.25">
      <c r="A55" s="101">
        <v>3</v>
      </c>
      <c r="B55" s="122" t="s">
        <v>65</v>
      </c>
      <c r="C55" s="101">
        <v>85</v>
      </c>
      <c r="D55" s="98">
        <v>67</v>
      </c>
      <c r="E55" s="98">
        <f t="shared" si="30"/>
        <v>67</v>
      </c>
      <c r="F55" s="102">
        <f t="shared" si="31"/>
        <v>1</v>
      </c>
      <c r="G55" s="107">
        <v>85</v>
      </c>
      <c r="H55" s="65">
        <f t="shared" si="32"/>
        <v>1</v>
      </c>
      <c r="I55" s="104">
        <v>85</v>
      </c>
      <c r="J55" s="66">
        <f t="shared" si="33"/>
        <v>1</v>
      </c>
      <c r="K55" s="105">
        <v>85</v>
      </c>
      <c r="L55" s="106">
        <f t="shared" si="38"/>
        <v>1</v>
      </c>
      <c r="M55" s="98">
        <v>18</v>
      </c>
      <c r="N55" s="98">
        <v>18</v>
      </c>
      <c r="O55" s="64">
        <f t="shared" si="34"/>
        <v>1</v>
      </c>
      <c r="P55" s="88">
        <v>84</v>
      </c>
      <c r="Q55" s="119">
        <f t="shared" si="35"/>
        <v>0.9882352941176471</v>
      </c>
      <c r="R55" s="120"/>
      <c r="T55" s="121">
        <f t="shared" si="36"/>
        <v>85</v>
      </c>
      <c r="AR55" s="121">
        <f t="shared" si="37"/>
        <v>85</v>
      </c>
      <c r="AS55" s="121" t="s">
        <v>144</v>
      </c>
    </row>
    <row r="56" spans="1:45" s="121" customFormat="1" x14ac:dyDescent="0.25">
      <c r="A56" s="101">
        <v>4</v>
      </c>
      <c r="B56" s="122" t="s">
        <v>66</v>
      </c>
      <c r="C56" s="101">
        <v>88</v>
      </c>
      <c r="D56" s="98">
        <v>68</v>
      </c>
      <c r="E56" s="98">
        <f t="shared" si="30"/>
        <v>68</v>
      </c>
      <c r="F56" s="102">
        <f t="shared" si="31"/>
        <v>1</v>
      </c>
      <c r="G56" s="107">
        <v>88</v>
      </c>
      <c r="H56" s="65">
        <f t="shared" si="32"/>
        <v>1</v>
      </c>
      <c r="I56" s="104">
        <v>88</v>
      </c>
      <c r="J56" s="66">
        <f t="shared" si="33"/>
        <v>1</v>
      </c>
      <c r="K56" s="105">
        <v>88</v>
      </c>
      <c r="L56" s="106">
        <f t="shared" si="38"/>
        <v>1</v>
      </c>
      <c r="M56" s="98">
        <v>20</v>
      </c>
      <c r="N56" s="98">
        <v>20</v>
      </c>
      <c r="O56" s="64">
        <f t="shared" si="34"/>
        <v>1</v>
      </c>
      <c r="P56" s="88">
        <v>85</v>
      </c>
      <c r="Q56" s="119">
        <f t="shared" si="35"/>
        <v>0.96590909090909094</v>
      </c>
      <c r="R56" s="120"/>
      <c r="T56" s="121">
        <f t="shared" si="36"/>
        <v>88</v>
      </c>
      <c r="AR56" s="121">
        <f t="shared" si="37"/>
        <v>88</v>
      </c>
      <c r="AS56" s="121" t="s">
        <v>144</v>
      </c>
    </row>
    <row r="57" spans="1:45" s="121" customFormat="1" x14ac:dyDescent="0.25">
      <c r="A57" s="101">
        <v>5</v>
      </c>
      <c r="B57" s="122" t="s">
        <v>67</v>
      </c>
      <c r="C57" s="101">
        <v>43</v>
      </c>
      <c r="D57" s="98">
        <v>40</v>
      </c>
      <c r="E57" s="98">
        <f t="shared" si="30"/>
        <v>40</v>
      </c>
      <c r="F57" s="102">
        <f t="shared" si="31"/>
        <v>1</v>
      </c>
      <c r="G57" s="107">
        <v>43</v>
      </c>
      <c r="H57" s="65">
        <f t="shared" si="32"/>
        <v>1</v>
      </c>
      <c r="I57" s="104">
        <v>43</v>
      </c>
      <c r="J57" s="66">
        <f t="shared" si="33"/>
        <v>1</v>
      </c>
      <c r="K57" s="105">
        <v>43</v>
      </c>
      <c r="L57" s="106">
        <f t="shared" si="38"/>
        <v>1</v>
      </c>
      <c r="M57" s="98">
        <v>3</v>
      </c>
      <c r="N57" s="98">
        <v>3</v>
      </c>
      <c r="O57" s="64">
        <f t="shared" si="34"/>
        <v>1</v>
      </c>
      <c r="P57" s="88">
        <v>41</v>
      </c>
      <c r="Q57" s="119">
        <f t="shared" si="35"/>
        <v>0.95348837209302328</v>
      </c>
      <c r="R57" s="120"/>
      <c r="T57" s="121">
        <f t="shared" si="36"/>
        <v>43</v>
      </c>
      <c r="AR57" s="121">
        <f t="shared" si="37"/>
        <v>43</v>
      </c>
      <c r="AS57" s="121" t="s">
        <v>144</v>
      </c>
    </row>
    <row r="58" spans="1:45" s="121" customFormat="1" x14ac:dyDescent="0.25">
      <c r="A58" s="101">
        <v>6</v>
      </c>
      <c r="B58" s="122" t="s">
        <v>154</v>
      </c>
      <c r="C58" s="101">
        <v>20</v>
      </c>
      <c r="D58" s="98">
        <v>18</v>
      </c>
      <c r="E58" s="98">
        <v>18</v>
      </c>
      <c r="F58" s="102">
        <f t="shared" si="31"/>
        <v>1</v>
      </c>
      <c r="G58" s="107">
        <v>20</v>
      </c>
      <c r="H58" s="65">
        <f t="shared" si="32"/>
        <v>1</v>
      </c>
      <c r="I58" s="104">
        <v>20</v>
      </c>
      <c r="J58" s="66">
        <f t="shared" si="33"/>
        <v>1</v>
      </c>
      <c r="K58" s="105">
        <v>8</v>
      </c>
      <c r="L58" s="106">
        <f t="shared" si="38"/>
        <v>0.4</v>
      </c>
      <c r="M58" s="98">
        <v>2</v>
      </c>
      <c r="N58" s="98">
        <v>2</v>
      </c>
      <c r="O58" s="64">
        <f t="shared" si="34"/>
        <v>1</v>
      </c>
      <c r="P58" s="88">
        <v>15</v>
      </c>
      <c r="Q58" s="119">
        <f t="shared" si="35"/>
        <v>0.75</v>
      </c>
      <c r="R58" s="120"/>
      <c r="T58" s="121">
        <f t="shared" si="36"/>
        <v>20</v>
      </c>
      <c r="AR58" s="121">
        <f t="shared" si="37"/>
        <v>20</v>
      </c>
      <c r="AS58" s="121" t="s">
        <v>144</v>
      </c>
    </row>
    <row r="59" spans="1:45" s="126" customFormat="1" x14ac:dyDescent="0.25">
      <c r="A59" s="280" t="s">
        <v>46</v>
      </c>
      <c r="B59" s="280"/>
      <c r="C59" s="123">
        <f>SUM(C53:C58)</f>
        <v>522</v>
      </c>
      <c r="D59" s="123">
        <f>SUM(D53:D58)</f>
        <v>452</v>
      </c>
      <c r="E59" s="123">
        <f>SUM(E53:E58)</f>
        <v>452</v>
      </c>
      <c r="F59" s="124">
        <f>E59/D59</f>
        <v>1</v>
      </c>
      <c r="G59" s="123">
        <f>SUM(G53:G58)</f>
        <v>522</v>
      </c>
      <c r="H59" s="124">
        <f>G59/C59</f>
        <v>1</v>
      </c>
      <c r="I59" s="123">
        <f>SUM(I53:I58)</f>
        <v>522</v>
      </c>
      <c r="J59" s="124">
        <f>I59/C59</f>
        <v>1</v>
      </c>
      <c r="K59" s="123">
        <f>SUM(K53:K58)</f>
        <v>510</v>
      </c>
      <c r="L59" s="124">
        <f>K59/(C59)</f>
        <v>0.97701149425287359</v>
      </c>
      <c r="M59" s="123">
        <f>SUM(M53:M58)</f>
        <v>70</v>
      </c>
      <c r="N59" s="123">
        <f>SUM(N53:N58)</f>
        <v>70</v>
      </c>
      <c r="O59" s="124">
        <f>N59/M59</f>
        <v>1</v>
      </c>
      <c r="P59" s="123">
        <f>SUM(P53:P58)</f>
        <v>401</v>
      </c>
      <c r="Q59" s="124">
        <f t="shared" si="35"/>
        <v>0.76819923371647514</v>
      </c>
      <c r="R59" s="125"/>
      <c r="T59" s="121">
        <f>D59+M59</f>
        <v>522</v>
      </c>
      <c r="U59" s="121"/>
    </row>
    <row r="60" spans="1:45" s="121" customFormat="1" x14ac:dyDescent="0.25">
      <c r="A60" s="281" t="s">
        <v>68</v>
      </c>
      <c r="B60" s="282"/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3"/>
      <c r="R60" s="120"/>
    </row>
    <row r="61" spans="1:45" s="121" customFormat="1" x14ac:dyDescent="0.25">
      <c r="A61" s="101">
        <v>1</v>
      </c>
      <c r="B61" s="122" t="s">
        <v>69</v>
      </c>
      <c r="C61" s="101">
        <v>220</v>
      </c>
      <c r="D61" s="98">
        <v>212</v>
      </c>
      <c r="E61" s="98">
        <f t="shared" ref="E61:E78" si="39">D61</f>
        <v>212</v>
      </c>
      <c r="F61" s="102">
        <f t="shared" ref="F61:F73" si="40">E61/D61</f>
        <v>1</v>
      </c>
      <c r="G61" s="107">
        <v>220</v>
      </c>
      <c r="H61" s="65">
        <f t="shared" ref="H61:H79" si="41">G61/C61</f>
        <v>1</v>
      </c>
      <c r="I61" s="104">
        <v>220</v>
      </c>
      <c r="J61" s="66">
        <f t="shared" ref="J61:J79" si="42">I61/C61</f>
        <v>1</v>
      </c>
      <c r="K61" s="105">
        <v>219</v>
      </c>
      <c r="L61" s="106">
        <f t="shared" ref="L61:L78" si="43">K61/C61</f>
        <v>0.99545454545454548</v>
      </c>
      <c r="M61" s="98">
        <v>8</v>
      </c>
      <c r="N61" s="98">
        <v>8</v>
      </c>
      <c r="O61" s="64">
        <f t="shared" ref="O61:O76" si="44">N61/M61</f>
        <v>1</v>
      </c>
      <c r="P61" s="88">
        <v>142</v>
      </c>
      <c r="Q61" s="119">
        <f t="shared" ref="Q61:Q79" si="45">P61/C61</f>
        <v>0.6454545454545455</v>
      </c>
      <c r="R61" s="120"/>
      <c r="S61" s="121" t="s">
        <v>169</v>
      </c>
      <c r="T61" s="121">
        <f t="shared" ref="T61:T79" si="46">D61+M61</f>
        <v>220</v>
      </c>
      <c r="AR61" s="121">
        <f t="shared" ref="AR61:AR78" si="47">E61+N61</f>
        <v>220</v>
      </c>
      <c r="AS61" s="121" t="s">
        <v>144</v>
      </c>
    </row>
    <row r="62" spans="1:45" s="121" customFormat="1" x14ac:dyDescent="0.25">
      <c r="A62" s="101">
        <v>2</v>
      </c>
      <c r="B62" s="122" t="s">
        <v>70</v>
      </c>
      <c r="C62" s="101">
        <v>71</v>
      </c>
      <c r="D62" s="98">
        <v>62</v>
      </c>
      <c r="E62" s="98">
        <f t="shared" si="39"/>
        <v>62</v>
      </c>
      <c r="F62" s="102">
        <v>1</v>
      </c>
      <c r="G62" s="107">
        <v>71</v>
      </c>
      <c r="H62" s="65">
        <f t="shared" si="41"/>
        <v>1</v>
      </c>
      <c r="I62" s="104">
        <v>71</v>
      </c>
      <c r="J62" s="66">
        <f t="shared" si="42"/>
        <v>1</v>
      </c>
      <c r="K62" s="105">
        <v>71</v>
      </c>
      <c r="L62" s="106">
        <f t="shared" si="43"/>
        <v>1</v>
      </c>
      <c r="M62" s="98">
        <v>9</v>
      </c>
      <c r="N62" s="98">
        <v>9</v>
      </c>
      <c r="O62" s="64">
        <f t="shared" si="44"/>
        <v>1</v>
      </c>
      <c r="P62" s="88">
        <v>67</v>
      </c>
      <c r="Q62" s="119">
        <f t="shared" si="45"/>
        <v>0.94366197183098588</v>
      </c>
      <c r="R62" s="120"/>
      <c r="T62" s="121">
        <f t="shared" si="46"/>
        <v>71</v>
      </c>
      <c r="AR62" s="121">
        <f t="shared" si="47"/>
        <v>71</v>
      </c>
      <c r="AS62" s="121" t="s">
        <v>144</v>
      </c>
    </row>
    <row r="63" spans="1:45" s="121" customFormat="1" x14ac:dyDescent="0.25">
      <c r="A63" s="101">
        <v>3</v>
      </c>
      <c r="B63" s="122" t="s">
        <v>71</v>
      </c>
      <c r="C63" s="101">
        <v>63</v>
      </c>
      <c r="D63" s="98">
        <f t="shared" ref="D63:D78" si="48">C63-M63</f>
        <v>61</v>
      </c>
      <c r="E63" s="98">
        <f t="shared" si="39"/>
        <v>61</v>
      </c>
      <c r="F63" s="102">
        <v>1</v>
      </c>
      <c r="G63" s="107">
        <v>63</v>
      </c>
      <c r="H63" s="65">
        <f t="shared" si="41"/>
        <v>1</v>
      </c>
      <c r="I63" s="104">
        <v>63</v>
      </c>
      <c r="J63" s="66">
        <f t="shared" si="42"/>
        <v>1</v>
      </c>
      <c r="K63" s="105">
        <v>63</v>
      </c>
      <c r="L63" s="106">
        <f t="shared" si="43"/>
        <v>1</v>
      </c>
      <c r="M63" s="98">
        <v>2</v>
      </c>
      <c r="N63" s="98">
        <v>2</v>
      </c>
      <c r="O63" s="64">
        <f t="shared" si="44"/>
        <v>1</v>
      </c>
      <c r="P63" s="88">
        <v>50</v>
      </c>
      <c r="Q63" s="119">
        <f t="shared" si="45"/>
        <v>0.79365079365079361</v>
      </c>
      <c r="R63" s="120"/>
      <c r="T63" s="121">
        <f t="shared" si="46"/>
        <v>63</v>
      </c>
      <c r="AR63" s="121">
        <f t="shared" si="47"/>
        <v>63</v>
      </c>
      <c r="AS63" s="121" t="s">
        <v>144</v>
      </c>
    </row>
    <row r="64" spans="1:45" s="121" customFormat="1" x14ac:dyDescent="0.25">
      <c r="A64" s="101">
        <v>4</v>
      </c>
      <c r="B64" s="122" t="s">
        <v>72</v>
      </c>
      <c r="C64" s="101">
        <v>48</v>
      </c>
      <c r="D64" s="98">
        <v>46</v>
      </c>
      <c r="E64" s="98">
        <f t="shared" si="39"/>
        <v>46</v>
      </c>
      <c r="F64" s="102">
        <v>1</v>
      </c>
      <c r="G64" s="107">
        <v>48</v>
      </c>
      <c r="H64" s="65">
        <f t="shared" si="41"/>
        <v>1</v>
      </c>
      <c r="I64" s="104">
        <v>48</v>
      </c>
      <c r="J64" s="66">
        <f t="shared" si="42"/>
        <v>1</v>
      </c>
      <c r="K64" s="105">
        <v>48</v>
      </c>
      <c r="L64" s="106">
        <f t="shared" si="43"/>
        <v>1</v>
      </c>
      <c r="M64" s="98">
        <v>2</v>
      </c>
      <c r="N64" s="98">
        <v>2</v>
      </c>
      <c r="O64" s="64">
        <v>1</v>
      </c>
      <c r="P64" s="88">
        <v>42</v>
      </c>
      <c r="Q64" s="119">
        <f t="shared" si="45"/>
        <v>0.875</v>
      </c>
      <c r="R64" s="120"/>
      <c r="T64" s="121">
        <f t="shared" si="46"/>
        <v>48</v>
      </c>
      <c r="AR64" s="121">
        <f t="shared" si="47"/>
        <v>48</v>
      </c>
      <c r="AS64" s="121" t="s">
        <v>144</v>
      </c>
    </row>
    <row r="65" spans="1:45" s="121" customFormat="1" x14ac:dyDescent="0.25">
      <c r="A65" s="101">
        <v>5</v>
      </c>
      <c r="B65" s="122" t="s">
        <v>73</v>
      </c>
      <c r="C65" s="101">
        <v>55</v>
      </c>
      <c r="D65" s="98">
        <v>44</v>
      </c>
      <c r="E65" s="98">
        <v>44</v>
      </c>
      <c r="F65" s="102">
        <f t="shared" si="40"/>
        <v>1</v>
      </c>
      <c r="G65" s="107">
        <v>55</v>
      </c>
      <c r="H65" s="65">
        <f t="shared" si="41"/>
        <v>1</v>
      </c>
      <c r="I65" s="104">
        <v>55</v>
      </c>
      <c r="J65" s="66">
        <f t="shared" si="42"/>
        <v>1</v>
      </c>
      <c r="K65" s="105">
        <v>55</v>
      </c>
      <c r="L65" s="106">
        <f t="shared" si="43"/>
        <v>1</v>
      </c>
      <c r="M65" s="98">
        <v>11</v>
      </c>
      <c r="N65" s="98">
        <v>11</v>
      </c>
      <c r="O65" s="64">
        <f t="shared" si="44"/>
        <v>1</v>
      </c>
      <c r="P65" s="88">
        <v>51</v>
      </c>
      <c r="Q65" s="119">
        <f t="shared" si="45"/>
        <v>0.92727272727272725</v>
      </c>
      <c r="R65" s="120"/>
      <c r="T65" s="121">
        <f t="shared" si="46"/>
        <v>55</v>
      </c>
      <c r="AR65" s="121">
        <f t="shared" si="47"/>
        <v>55</v>
      </c>
      <c r="AS65" s="121" t="s">
        <v>144</v>
      </c>
    </row>
    <row r="66" spans="1:45" s="121" customFormat="1" x14ac:dyDescent="0.25">
      <c r="A66" s="101">
        <v>6</v>
      </c>
      <c r="B66" s="122" t="s">
        <v>74</v>
      </c>
      <c r="C66" s="101">
        <v>22</v>
      </c>
      <c r="D66" s="98">
        <v>16</v>
      </c>
      <c r="E66" s="98">
        <f t="shared" si="39"/>
        <v>16</v>
      </c>
      <c r="F66" s="102">
        <f t="shared" si="40"/>
        <v>1</v>
      </c>
      <c r="G66" s="107">
        <v>22</v>
      </c>
      <c r="H66" s="65">
        <f t="shared" si="41"/>
        <v>1</v>
      </c>
      <c r="I66" s="104">
        <v>22</v>
      </c>
      <c r="J66" s="66">
        <f t="shared" si="42"/>
        <v>1</v>
      </c>
      <c r="K66" s="105">
        <v>22</v>
      </c>
      <c r="L66" s="106">
        <f t="shared" si="43"/>
        <v>1</v>
      </c>
      <c r="M66" s="98">
        <v>6</v>
      </c>
      <c r="N66" s="98">
        <v>6</v>
      </c>
      <c r="O66" s="64">
        <f t="shared" si="44"/>
        <v>1</v>
      </c>
      <c r="P66" s="88">
        <v>22</v>
      </c>
      <c r="Q66" s="119">
        <f t="shared" si="45"/>
        <v>1</v>
      </c>
      <c r="R66" s="120"/>
      <c r="T66" s="121">
        <f t="shared" si="46"/>
        <v>22</v>
      </c>
      <c r="AR66" s="121">
        <f t="shared" si="47"/>
        <v>22</v>
      </c>
      <c r="AS66" s="121" t="s">
        <v>144</v>
      </c>
    </row>
    <row r="67" spans="1:45" s="121" customFormat="1" x14ac:dyDescent="0.25">
      <c r="A67" s="101">
        <v>7</v>
      </c>
      <c r="B67" s="122" t="s">
        <v>75</v>
      </c>
      <c r="C67" s="101">
        <v>52</v>
      </c>
      <c r="D67" s="98">
        <v>52</v>
      </c>
      <c r="E67" s="98">
        <f t="shared" si="39"/>
        <v>52</v>
      </c>
      <c r="F67" s="102">
        <v>1</v>
      </c>
      <c r="G67" s="107">
        <v>52</v>
      </c>
      <c r="H67" s="65">
        <f t="shared" si="41"/>
        <v>1</v>
      </c>
      <c r="I67" s="104">
        <v>52</v>
      </c>
      <c r="J67" s="66">
        <f t="shared" si="42"/>
        <v>1</v>
      </c>
      <c r="K67" s="105">
        <v>52</v>
      </c>
      <c r="L67" s="106">
        <f t="shared" si="43"/>
        <v>1</v>
      </c>
      <c r="M67" s="98">
        <v>0</v>
      </c>
      <c r="N67" s="98">
        <v>0</v>
      </c>
      <c r="O67" s="64">
        <v>1</v>
      </c>
      <c r="P67" s="88">
        <v>52</v>
      </c>
      <c r="Q67" s="119">
        <f t="shared" si="45"/>
        <v>1</v>
      </c>
      <c r="R67" s="120"/>
      <c r="T67" s="121">
        <f t="shared" si="46"/>
        <v>52</v>
      </c>
      <c r="AR67" s="121">
        <f t="shared" si="47"/>
        <v>52</v>
      </c>
      <c r="AS67" s="121" t="s">
        <v>144</v>
      </c>
    </row>
    <row r="68" spans="1:45" s="121" customFormat="1" x14ac:dyDescent="0.25">
      <c r="A68" s="101">
        <v>8</v>
      </c>
      <c r="B68" s="122" t="s">
        <v>76</v>
      </c>
      <c r="C68" s="101">
        <v>25</v>
      </c>
      <c r="D68" s="98">
        <v>24</v>
      </c>
      <c r="E68" s="98">
        <v>24</v>
      </c>
      <c r="F68" s="102">
        <v>1</v>
      </c>
      <c r="G68" s="107">
        <v>25</v>
      </c>
      <c r="H68" s="65">
        <f t="shared" si="41"/>
        <v>1</v>
      </c>
      <c r="I68" s="104">
        <v>25</v>
      </c>
      <c r="J68" s="66">
        <f t="shared" si="42"/>
        <v>1</v>
      </c>
      <c r="K68" s="105">
        <v>25</v>
      </c>
      <c r="L68" s="106">
        <f t="shared" si="43"/>
        <v>1</v>
      </c>
      <c r="M68" s="98">
        <v>1</v>
      </c>
      <c r="N68" s="98">
        <v>1</v>
      </c>
      <c r="O68" s="64">
        <v>1</v>
      </c>
      <c r="P68" s="88">
        <v>25</v>
      </c>
      <c r="Q68" s="119">
        <f t="shared" si="45"/>
        <v>1</v>
      </c>
      <c r="R68" s="120"/>
      <c r="T68" s="121">
        <f t="shared" si="46"/>
        <v>25</v>
      </c>
      <c r="AR68" s="121">
        <f t="shared" si="47"/>
        <v>25</v>
      </c>
      <c r="AS68" s="121" t="s">
        <v>144</v>
      </c>
    </row>
    <row r="69" spans="1:45" s="121" customFormat="1" x14ac:dyDescent="0.25">
      <c r="A69" s="101">
        <v>9</v>
      </c>
      <c r="B69" s="122" t="s">
        <v>77</v>
      </c>
      <c r="C69" s="101">
        <v>29</v>
      </c>
      <c r="D69" s="98">
        <f t="shared" si="48"/>
        <v>24</v>
      </c>
      <c r="E69" s="98">
        <f t="shared" si="39"/>
        <v>24</v>
      </c>
      <c r="F69" s="102">
        <v>1</v>
      </c>
      <c r="G69" s="107">
        <v>29</v>
      </c>
      <c r="H69" s="65">
        <f t="shared" si="41"/>
        <v>1</v>
      </c>
      <c r="I69" s="104">
        <v>29</v>
      </c>
      <c r="J69" s="66">
        <f t="shared" si="42"/>
        <v>1</v>
      </c>
      <c r="K69" s="105">
        <v>29</v>
      </c>
      <c r="L69" s="106">
        <f t="shared" si="43"/>
        <v>1</v>
      </c>
      <c r="M69" s="98">
        <v>5</v>
      </c>
      <c r="N69" s="98">
        <v>5</v>
      </c>
      <c r="O69" s="64">
        <f t="shared" si="44"/>
        <v>1</v>
      </c>
      <c r="P69" s="88">
        <v>28</v>
      </c>
      <c r="Q69" s="119">
        <f t="shared" si="45"/>
        <v>0.96551724137931039</v>
      </c>
      <c r="R69" s="120"/>
      <c r="T69" s="121">
        <f t="shared" si="46"/>
        <v>29</v>
      </c>
      <c r="AR69" s="121">
        <f t="shared" si="47"/>
        <v>29</v>
      </c>
      <c r="AS69" s="121" t="s">
        <v>144</v>
      </c>
    </row>
    <row r="70" spans="1:45" s="121" customFormat="1" x14ac:dyDescent="0.25">
      <c r="A70" s="101">
        <v>10</v>
      </c>
      <c r="B70" s="122" t="s">
        <v>78</v>
      </c>
      <c r="C70" s="101">
        <v>10</v>
      </c>
      <c r="D70" s="98">
        <v>10</v>
      </c>
      <c r="E70" s="98">
        <f t="shared" si="39"/>
        <v>10</v>
      </c>
      <c r="F70" s="102">
        <v>1</v>
      </c>
      <c r="G70" s="107">
        <v>10</v>
      </c>
      <c r="H70" s="65">
        <f t="shared" si="41"/>
        <v>1</v>
      </c>
      <c r="I70" s="104">
        <v>10</v>
      </c>
      <c r="J70" s="66">
        <f t="shared" si="42"/>
        <v>1</v>
      </c>
      <c r="K70" s="105">
        <v>10</v>
      </c>
      <c r="L70" s="106">
        <f t="shared" si="43"/>
        <v>1</v>
      </c>
      <c r="M70" s="98">
        <v>0</v>
      </c>
      <c r="N70" s="98">
        <v>0</v>
      </c>
      <c r="O70" s="64">
        <v>1</v>
      </c>
      <c r="P70" s="88">
        <v>10</v>
      </c>
      <c r="Q70" s="119">
        <f t="shared" si="45"/>
        <v>1</v>
      </c>
      <c r="R70" s="120"/>
      <c r="T70" s="121">
        <f t="shared" si="46"/>
        <v>10</v>
      </c>
      <c r="AR70" s="121">
        <f t="shared" si="47"/>
        <v>10</v>
      </c>
      <c r="AS70" s="121" t="s">
        <v>144</v>
      </c>
    </row>
    <row r="71" spans="1:45" s="121" customFormat="1" x14ac:dyDescent="0.25">
      <c r="A71" s="101">
        <v>11</v>
      </c>
      <c r="B71" s="122" t="s">
        <v>79</v>
      </c>
      <c r="C71" s="101">
        <v>10</v>
      </c>
      <c r="D71" s="98">
        <v>10</v>
      </c>
      <c r="E71" s="98">
        <v>10</v>
      </c>
      <c r="F71" s="102">
        <v>1</v>
      </c>
      <c r="G71" s="107">
        <v>10</v>
      </c>
      <c r="H71" s="65">
        <f t="shared" si="41"/>
        <v>1</v>
      </c>
      <c r="I71" s="104">
        <v>10</v>
      </c>
      <c r="J71" s="66">
        <f t="shared" si="42"/>
        <v>1</v>
      </c>
      <c r="K71" s="105">
        <v>10</v>
      </c>
      <c r="L71" s="106">
        <f t="shared" si="43"/>
        <v>1</v>
      </c>
      <c r="M71" s="98">
        <v>0</v>
      </c>
      <c r="N71" s="98">
        <v>0</v>
      </c>
      <c r="O71" s="64">
        <v>1</v>
      </c>
      <c r="P71" s="88">
        <v>10</v>
      </c>
      <c r="Q71" s="119">
        <f t="shared" si="45"/>
        <v>1</v>
      </c>
      <c r="R71" s="120"/>
      <c r="T71" s="121">
        <f t="shared" si="46"/>
        <v>10</v>
      </c>
      <c r="AR71" s="121">
        <f t="shared" si="47"/>
        <v>10</v>
      </c>
      <c r="AS71" s="121" t="s">
        <v>144</v>
      </c>
    </row>
    <row r="72" spans="1:45" s="121" customFormat="1" x14ac:dyDescent="0.25">
      <c r="A72" s="101">
        <v>12</v>
      </c>
      <c r="B72" s="122" t="s">
        <v>80</v>
      </c>
      <c r="C72" s="101">
        <v>12</v>
      </c>
      <c r="D72" s="98">
        <v>12</v>
      </c>
      <c r="E72" s="98">
        <f t="shared" si="39"/>
        <v>12</v>
      </c>
      <c r="F72" s="102">
        <v>1</v>
      </c>
      <c r="G72" s="107">
        <v>12</v>
      </c>
      <c r="H72" s="65">
        <f t="shared" si="41"/>
        <v>1</v>
      </c>
      <c r="I72" s="104">
        <v>12</v>
      </c>
      <c r="J72" s="66">
        <f t="shared" si="42"/>
        <v>1</v>
      </c>
      <c r="K72" s="105">
        <v>12</v>
      </c>
      <c r="L72" s="106">
        <f t="shared" si="43"/>
        <v>1</v>
      </c>
      <c r="M72" s="98">
        <v>0</v>
      </c>
      <c r="N72" s="98">
        <v>0</v>
      </c>
      <c r="O72" s="64">
        <v>1</v>
      </c>
      <c r="P72" s="88">
        <v>12</v>
      </c>
      <c r="Q72" s="119">
        <f t="shared" si="45"/>
        <v>1</v>
      </c>
      <c r="R72" s="120"/>
      <c r="T72" s="121">
        <f t="shared" si="46"/>
        <v>12</v>
      </c>
      <c r="AR72" s="121">
        <f t="shared" si="47"/>
        <v>12</v>
      </c>
      <c r="AS72" s="121" t="s">
        <v>144</v>
      </c>
    </row>
    <row r="73" spans="1:45" s="121" customFormat="1" x14ac:dyDescent="0.25">
      <c r="A73" s="101">
        <v>13</v>
      </c>
      <c r="B73" s="122" t="s">
        <v>81</v>
      </c>
      <c r="C73" s="101">
        <v>7</v>
      </c>
      <c r="D73" s="98">
        <f t="shared" si="48"/>
        <v>6</v>
      </c>
      <c r="E73" s="98">
        <f t="shared" si="39"/>
        <v>6</v>
      </c>
      <c r="F73" s="102">
        <f t="shared" si="40"/>
        <v>1</v>
      </c>
      <c r="G73" s="107">
        <v>7</v>
      </c>
      <c r="H73" s="65">
        <f t="shared" si="41"/>
        <v>1</v>
      </c>
      <c r="I73" s="104">
        <v>7</v>
      </c>
      <c r="J73" s="66">
        <f t="shared" si="42"/>
        <v>1</v>
      </c>
      <c r="K73" s="105">
        <v>7</v>
      </c>
      <c r="L73" s="106">
        <f t="shared" si="43"/>
        <v>1</v>
      </c>
      <c r="M73" s="98">
        <v>1</v>
      </c>
      <c r="N73" s="98">
        <v>1</v>
      </c>
      <c r="O73" s="64">
        <f t="shared" si="44"/>
        <v>1</v>
      </c>
      <c r="P73" s="88">
        <v>7</v>
      </c>
      <c r="Q73" s="119">
        <f t="shared" si="45"/>
        <v>1</v>
      </c>
      <c r="R73" s="120"/>
      <c r="T73" s="121">
        <f t="shared" si="46"/>
        <v>7</v>
      </c>
      <c r="AR73" s="121">
        <f t="shared" si="47"/>
        <v>7</v>
      </c>
      <c r="AS73" s="121" t="s">
        <v>144</v>
      </c>
    </row>
    <row r="74" spans="1:45" s="121" customFormat="1" x14ac:dyDescent="0.25">
      <c r="A74" s="101">
        <v>14</v>
      </c>
      <c r="B74" s="122" t="s">
        <v>82</v>
      </c>
      <c r="C74" s="101">
        <v>8</v>
      </c>
      <c r="D74" s="98">
        <v>8</v>
      </c>
      <c r="E74" s="98">
        <f t="shared" si="39"/>
        <v>8</v>
      </c>
      <c r="F74" s="102">
        <v>1</v>
      </c>
      <c r="G74" s="107">
        <v>8</v>
      </c>
      <c r="H74" s="65">
        <f t="shared" si="41"/>
        <v>1</v>
      </c>
      <c r="I74" s="104">
        <v>8</v>
      </c>
      <c r="J74" s="66">
        <f t="shared" si="42"/>
        <v>1</v>
      </c>
      <c r="K74" s="105">
        <v>8</v>
      </c>
      <c r="L74" s="106">
        <f t="shared" si="43"/>
        <v>1</v>
      </c>
      <c r="M74" s="98">
        <v>0</v>
      </c>
      <c r="N74" s="98">
        <v>0</v>
      </c>
      <c r="O74" s="64">
        <v>1</v>
      </c>
      <c r="P74" s="88">
        <v>7</v>
      </c>
      <c r="Q74" s="119">
        <f t="shared" si="45"/>
        <v>0.875</v>
      </c>
      <c r="R74" s="120"/>
      <c r="T74" s="121">
        <f t="shared" si="46"/>
        <v>8</v>
      </c>
      <c r="AR74" s="121">
        <f t="shared" si="47"/>
        <v>8</v>
      </c>
      <c r="AS74" s="121" t="s">
        <v>144</v>
      </c>
    </row>
    <row r="75" spans="1:45" s="121" customFormat="1" x14ac:dyDescent="0.25">
      <c r="A75" s="101">
        <v>15</v>
      </c>
      <c r="B75" s="122" t="s">
        <v>83</v>
      </c>
      <c r="C75" s="101">
        <v>20</v>
      </c>
      <c r="D75" s="98">
        <v>20</v>
      </c>
      <c r="E75" s="98">
        <v>20</v>
      </c>
      <c r="F75" s="102">
        <v>1</v>
      </c>
      <c r="G75" s="107">
        <v>20</v>
      </c>
      <c r="H75" s="65">
        <f t="shared" si="41"/>
        <v>1</v>
      </c>
      <c r="I75" s="104">
        <v>20</v>
      </c>
      <c r="J75" s="66">
        <f t="shared" si="42"/>
        <v>1</v>
      </c>
      <c r="K75" s="105">
        <v>20</v>
      </c>
      <c r="L75" s="106">
        <f t="shared" si="43"/>
        <v>1</v>
      </c>
      <c r="M75" s="98">
        <v>0</v>
      </c>
      <c r="N75" s="98">
        <v>0</v>
      </c>
      <c r="O75" s="64">
        <v>1</v>
      </c>
      <c r="P75" s="88">
        <v>20</v>
      </c>
      <c r="Q75" s="119">
        <f t="shared" si="45"/>
        <v>1</v>
      </c>
      <c r="R75" s="120"/>
      <c r="T75" s="121">
        <f t="shared" si="46"/>
        <v>20</v>
      </c>
      <c r="AR75" s="121">
        <f t="shared" si="47"/>
        <v>20</v>
      </c>
      <c r="AS75" s="121" t="s">
        <v>144</v>
      </c>
    </row>
    <row r="76" spans="1:45" s="121" customFormat="1" x14ac:dyDescent="0.25">
      <c r="A76" s="101">
        <v>16</v>
      </c>
      <c r="B76" s="122" t="s">
        <v>84</v>
      </c>
      <c r="C76" s="101">
        <v>15</v>
      </c>
      <c r="D76" s="98">
        <v>11</v>
      </c>
      <c r="E76" s="98">
        <f t="shared" si="39"/>
        <v>11</v>
      </c>
      <c r="F76" s="102">
        <v>1</v>
      </c>
      <c r="G76" s="107">
        <v>15</v>
      </c>
      <c r="H76" s="65">
        <f t="shared" si="41"/>
        <v>1</v>
      </c>
      <c r="I76" s="104">
        <v>15</v>
      </c>
      <c r="J76" s="66">
        <f t="shared" si="42"/>
        <v>1</v>
      </c>
      <c r="K76" s="105">
        <v>15</v>
      </c>
      <c r="L76" s="106">
        <f t="shared" si="43"/>
        <v>1</v>
      </c>
      <c r="M76" s="98">
        <v>4</v>
      </c>
      <c r="N76" s="98">
        <v>4</v>
      </c>
      <c r="O76" s="64">
        <f t="shared" si="44"/>
        <v>1</v>
      </c>
      <c r="P76" s="88">
        <v>6</v>
      </c>
      <c r="Q76" s="119">
        <f t="shared" si="45"/>
        <v>0.4</v>
      </c>
      <c r="R76" s="120"/>
      <c r="T76" s="121">
        <f t="shared" si="46"/>
        <v>15</v>
      </c>
      <c r="AR76" s="121">
        <f t="shared" si="47"/>
        <v>15</v>
      </c>
      <c r="AS76" s="121" t="s">
        <v>144</v>
      </c>
    </row>
    <row r="77" spans="1:45" s="121" customFormat="1" x14ac:dyDescent="0.25">
      <c r="A77" s="101">
        <v>17</v>
      </c>
      <c r="B77" s="122" t="s">
        <v>85</v>
      </c>
      <c r="C77" s="101">
        <v>5</v>
      </c>
      <c r="D77" s="98">
        <v>3</v>
      </c>
      <c r="E77" s="98">
        <v>3</v>
      </c>
      <c r="F77" s="102">
        <v>1</v>
      </c>
      <c r="G77" s="107">
        <v>5</v>
      </c>
      <c r="H77" s="65">
        <f t="shared" si="41"/>
        <v>1</v>
      </c>
      <c r="I77" s="104">
        <v>5</v>
      </c>
      <c r="J77" s="66">
        <f t="shared" si="42"/>
        <v>1</v>
      </c>
      <c r="K77" s="105">
        <v>5</v>
      </c>
      <c r="L77" s="106">
        <f t="shared" si="43"/>
        <v>1</v>
      </c>
      <c r="M77" s="98">
        <v>2</v>
      </c>
      <c r="N77" s="98">
        <v>2</v>
      </c>
      <c r="O77" s="64">
        <v>1</v>
      </c>
      <c r="P77" s="88">
        <v>5</v>
      </c>
      <c r="Q77" s="119">
        <f t="shared" si="45"/>
        <v>1</v>
      </c>
      <c r="R77" s="120"/>
      <c r="T77" s="121">
        <f t="shared" si="46"/>
        <v>5</v>
      </c>
      <c r="AR77" s="121">
        <f t="shared" si="47"/>
        <v>5</v>
      </c>
      <c r="AS77" s="121" t="s">
        <v>144</v>
      </c>
    </row>
    <row r="78" spans="1:45" s="121" customFormat="1" x14ac:dyDescent="0.25">
      <c r="A78" s="101">
        <v>18</v>
      </c>
      <c r="B78" s="122" t="s">
        <v>86</v>
      </c>
      <c r="C78" s="101">
        <v>3</v>
      </c>
      <c r="D78" s="98">
        <f t="shared" si="48"/>
        <v>0</v>
      </c>
      <c r="E78" s="98">
        <f t="shared" si="39"/>
        <v>0</v>
      </c>
      <c r="F78" s="102">
        <v>1</v>
      </c>
      <c r="G78" s="107">
        <v>3</v>
      </c>
      <c r="H78" s="65">
        <f t="shared" si="41"/>
        <v>1</v>
      </c>
      <c r="I78" s="104">
        <v>3</v>
      </c>
      <c r="J78" s="66">
        <f t="shared" si="42"/>
        <v>1</v>
      </c>
      <c r="K78" s="105">
        <v>3</v>
      </c>
      <c r="L78" s="106">
        <f t="shared" si="43"/>
        <v>1</v>
      </c>
      <c r="M78" s="98">
        <v>3</v>
      </c>
      <c r="N78" s="98">
        <v>3</v>
      </c>
      <c r="O78" s="64">
        <v>1</v>
      </c>
      <c r="P78" s="88">
        <v>3</v>
      </c>
      <c r="Q78" s="119">
        <f t="shared" si="45"/>
        <v>1</v>
      </c>
      <c r="R78" s="120"/>
      <c r="T78" s="121">
        <f t="shared" si="46"/>
        <v>3</v>
      </c>
      <c r="AR78" s="121">
        <f t="shared" si="47"/>
        <v>3</v>
      </c>
      <c r="AS78" s="121" t="s">
        <v>144</v>
      </c>
    </row>
    <row r="79" spans="1:45" s="126" customFormat="1" x14ac:dyDescent="0.25">
      <c r="A79" s="280" t="s">
        <v>46</v>
      </c>
      <c r="B79" s="280"/>
      <c r="C79" s="123">
        <f>SUM(C61:C78)</f>
        <v>675</v>
      </c>
      <c r="D79" s="123">
        <f>SUM(D61:D78)</f>
        <v>621</v>
      </c>
      <c r="E79" s="123">
        <f>SUM(E61:E78)</f>
        <v>621</v>
      </c>
      <c r="F79" s="124">
        <f>E79/D79</f>
        <v>1</v>
      </c>
      <c r="G79" s="123">
        <f>SUM(G61:G78)</f>
        <v>675</v>
      </c>
      <c r="H79" s="124">
        <f t="shared" si="41"/>
        <v>1</v>
      </c>
      <c r="I79" s="123">
        <f>SUM(I61:I78)</f>
        <v>675</v>
      </c>
      <c r="J79" s="124">
        <f t="shared" si="42"/>
        <v>1</v>
      </c>
      <c r="K79" s="123">
        <f>SUM(K61:K78)</f>
        <v>674</v>
      </c>
      <c r="L79" s="124">
        <f>K79/(C79)</f>
        <v>0.99851851851851847</v>
      </c>
      <c r="M79" s="123">
        <f>SUM(M61:M78)</f>
        <v>54</v>
      </c>
      <c r="N79" s="123">
        <f>SUM(N61:N78)</f>
        <v>54</v>
      </c>
      <c r="O79" s="124">
        <f>N79/M79</f>
        <v>1</v>
      </c>
      <c r="P79" s="123">
        <f>SUM(P61:P78)</f>
        <v>559</v>
      </c>
      <c r="Q79" s="124">
        <f t="shared" si="45"/>
        <v>0.82814814814814819</v>
      </c>
      <c r="R79" s="125"/>
      <c r="T79" s="121">
        <f t="shared" si="46"/>
        <v>675</v>
      </c>
      <c r="U79" s="121"/>
    </row>
    <row r="80" spans="1:45" s="121" customFormat="1" x14ac:dyDescent="0.25">
      <c r="A80" s="281" t="s">
        <v>18</v>
      </c>
      <c r="B80" s="282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128"/>
    </row>
    <row r="81" spans="1:45" s="121" customFormat="1" x14ac:dyDescent="0.25">
      <c r="A81" s="101">
        <v>1</v>
      </c>
      <c r="B81" s="122" t="s">
        <v>87</v>
      </c>
      <c r="C81" s="101">
        <v>65</v>
      </c>
      <c r="D81" s="98">
        <v>55</v>
      </c>
      <c r="E81" s="98">
        <v>55</v>
      </c>
      <c r="F81" s="64">
        <v>1</v>
      </c>
      <c r="G81" s="107">
        <v>65</v>
      </c>
      <c r="H81" s="65">
        <f>G81/C81</f>
        <v>1</v>
      </c>
      <c r="I81" s="104">
        <v>65</v>
      </c>
      <c r="J81" s="66">
        <f t="shared" ref="J81:J93" si="49">I81/C81</f>
        <v>1</v>
      </c>
      <c r="K81" s="105">
        <v>61</v>
      </c>
      <c r="L81" s="106">
        <f>K81/I81</f>
        <v>0.93846153846153846</v>
      </c>
      <c r="M81" s="98">
        <v>10</v>
      </c>
      <c r="N81" s="98">
        <v>10</v>
      </c>
      <c r="O81" s="64">
        <f>N81/M81</f>
        <v>1</v>
      </c>
      <c r="P81" s="88">
        <v>65</v>
      </c>
      <c r="Q81" s="119">
        <f t="shared" ref="Q81:Q93" si="50">P81/C81</f>
        <v>1</v>
      </c>
      <c r="R81" s="120"/>
      <c r="T81" s="121">
        <f>D81+M81</f>
        <v>65</v>
      </c>
      <c r="AR81" s="121">
        <f t="shared" ref="AR81:AR92" si="51">E81+N81</f>
        <v>65</v>
      </c>
      <c r="AS81" s="121" t="s">
        <v>144</v>
      </c>
    </row>
    <row r="82" spans="1:45" s="121" customFormat="1" x14ac:dyDescent="0.25">
      <c r="A82" s="101">
        <v>2</v>
      </c>
      <c r="B82" s="122" t="s">
        <v>88</v>
      </c>
      <c r="C82" s="101">
        <v>39</v>
      </c>
      <c r="D82" s="98">
        <v>33</v>
      </c>
      <c r="E82" s="98">
        <v>33</v>
      </c>
      <c r="F82" s="64">
        <f t="shared" ref="F82:F91" si="52">E82/D82</f>
        <v>1</v>
      </c>
      <c r="G82" s="107">
        <v>39</v>
      </c>
      <c r="H82" s="65">
        <f t="shared" ref="H82:H93" si="53">G82/C82</f>
        <v>1</v>
      </c>
      <c r="I82" s="104">
        <v>39</v>
      </c>
      <c r="J82" s="66">
        <f t="shared" si="49"/>
        <v>1</v>
      </c>
      <c r="K82" s="105">
        <v>39</v>
      </c>
      <c r="L82" s="106">
        <f t="shared" ref="L82:L92" si="54">K82/C82</f>
        <v>1</v>
      </c>
      <c r="M82" s="98">
        <v>6</v>
      </c>
      <c r="N82" s="98">
        <v>6</v>
      </c>
      <c r="O82" s="64">
        <f t="shared" ref="O82:O92" si="55">N82/M82</f>
        <v>1</v>
      </c>
      <c r="P82" s="88">
        <v>39</v>
      </c>
      <c r="Q82" s="119">
        <f t="shared" si="50"/>
        <v>1</v>
      </c>
      <c r="R82" s="120"/>
      <c r="T82" s="121">
        <f>D82+M82</f>
        <v>39</v>
      </c>
      <c r="AR82" s="121">
        <f t="shared" si="51"/>
        <v>39</v>
      </c>
      <c r="AS82" s="121" t="s">
        <v>144</v>
      </c>
    </row>
    <row r="83" spans="1:45" s="121" customFormat="1" x14ac:dyDescent="0.25">
      <c r="A83" s="101">
        <v>3</v>
      </c>
      <c r="B83" s="122" t="s">
        <v>89</v>
      </c>
      <c r="C83" s="101">
        <v>13</v>
      </c>
      <c r="D83" s="98">
        <v>2</v>
      </c>
      <c r="E83" s="98">
        <v>2</v>
      </c>
      <c r="F83" s="64">
        <v>1</v>
      </c>
      <c r="G83" s="107">
        <v>13</v>
      </c>
      <c r="H83" s="65">
        <f t="shared" si="53"/>
        <v>1</v>
      </c>
      <c r="I83" s="104">
        <v>13</v>
      </c>
      <c r="J83" s="66">
        <f t="shared" si="49"/>
        <v>1</v>
      </c>
      <c r="K83" s="105">
        <v>13</v>
      </c>
      <c r="L83" s="106">
        <f t="shared" si="54"/>
        <v>1</v>
      </c>
      <c r="M83" s="98">
        <v>11</v>
      </c>
      <c r="N83" s="98">
        <v>11</v>
      </c>
      <c r="O83" s="64">
        <f t="shared" si="55"/>
        <v>1</v>
      </c>
      <c r="P83" s="88">
        <v>13</v>
      </c>
      <c r="Q83" s="119">
        <f t="shared" si="50"/>
        <v>1</v>
      </c>
      <c r="R83" s="120"/>
      <c r="T83" s="121">
        <f>D83+M83</f>
        <v>13</v>
      </c>
      <c r="AR83" s="121">
        <f t="shared" si="51"/>
        <v>13</v>
      </c>
      <c r="AS83" s="121" t="s">
        <v>144</v>
      </c>
    </row>
    <row r="84" spans="1:45" s="121" customFormat="1" x14ac:dyDescent="0.25">
      <c r="A84" s="101">
        <v>4</v>
      </c>
      <c r="B84" s="122" t="s">
        <v>90</v>
      </c>
      <c r="C84" s="101">
        <v>24</v>
      </c>
      <c r="D84" s="98">
        <v>18</v>
      </c>
      <c r="E84" s="98">
        <v>18</v>
      </c>
      <c r="F84" s="64">
        <v>1</v>
      </c>
      <c r="G84" s="107">
        <v>24</v>
      </c>
      <c r="H84" s="65">
        <f t="shared" si="53"/>
        <v>1</v>
      </c>
      <c r="I84" s="104">
        <v>24</v>
      </c>
      <c r="J84" s="66">
        <f t="shared" si="49"/>
        <v>1</v>
      </c>
      <c r="K84" s="105">
        <v>24</v>
      </c>
      <c r="L84" s="106">
        <f t="shared" si="54"/>
        <v>1</v>
      </c>
      <c r="M84" s="98">
        <v>6</v>
      </c>
      <c r="N84" s="98">
        <v>6</v>
      </c>
      <c r="O84" s="64">
        <f t="shared" si="55"/>
        <v>1</v>
      </c>
      <c r="P84" s="88">
        <v>24</v>
      </c>
      <c r="Q84" s="119">
        <f t="shared" si="50"/>
        <v>1</v>
      </c>
      <c r="R84" s="120"/>
      <c r="T84" s="121">
        <f t="shared" ref="T84:T93" si="56">D84+M84</f>
        <v>24</v>
      </c>
      <c r="AR84" s="121">
        <f t="shared" si="51"/>
        <v>24</v>
      </c>
      <c r="AS84" s="121" t="s">
        <v>144</v>
      </c>
    </row>
    <row r="85" spans="1:45" s="121" customFormat="1" x14ac:dyDescent="0.25">
      <c r="A85" s="101">
        <v>5</v>
      </c>
      <c r="B85" s="122" t="s">
        <v>91</v>
      </c>
      <c r="C85" s="101">
        <v>172</v>
      </c>
      <c r="D85" s="98">
        <v>68</v>
      </c>
      <c r="E85" s="98">
        <v>68</v>
      </c>
      <c r="F85" s="64">
        <f t="shared" si="52"/>
        <v>1</v>
      </c>
      <c r="G85" s="107">
        <v>172</v>
      </c>
      <c r="H85" s="65">
        <f t="shared" si="53"/>
        <v>1</v>
      </c>
      <c r="I85" s="104">
        <v>172</v>
      </c>
      <c r="J85" s="66">
        <f t="shared" si="49"/>
        <v>1</v>
      </c>
      <c r="K85" s="105">
        <v>172</v>
      </c>
      <c r="L85" s="106">
        <f t="shared" si="54"/>
        <v>1</v>
      </c>
      <c r="M85" s="98">
        <v>104</v>
      </c>
      <c r="N85" s="98">
        <v>104</v>
      </c>
      <c r="O85" s="64">
        <f t="shared" si="55"/>
        <v>1</v>
      </c>
      <c r="P85" s="88">
        <v>172</v>
      </c>
      <c r="Q85" s="119">
        <f t="shared" si="50"/>
        <v>1</v>
      </c>
      <c r="R85" s="120"/>
      <c r="T85" s="121">
        <f t="shared" si="56"/>
        <v>172</v>
      </c>
      <c r="AR85" s="121">
        <f t="shared" si="51"/>
        <v>172</v>
      </c>
      <c r="AS85" s="121" t="s">
        <v>144</v>
      </c>
    </row>
    <row r="86" spans="1:45" s="121" customFormat="1" x14ac:dyDescent="0.25">
      <c r="A86" s="101">
        <v>6</v>
      </c>
      <c r="B86" s="122" t="s">
        <v>92</v>
      </c>
      <c r="C86" s="101">
        <v>46</v>
      </c>
      <c r="D86" s="98">
        <v>0</v>
      </c>
      <c r="E86" s="98">
        <v>0</v>
      </c>
      <c r="F86" s="64">
        <v>1</v>
      </c>
      <c r="G86" s="107">
        <v>46</v>
      </c>
      <c r="H86" s="65">
        <f t="shared" si="53"/>
        <v>1</v>
      </c>
      <c r="I86" s="104">
        <v>46</v>
      </c>
      <c r="J86" s="66">
        <f t="shared" si="49"/>
        <v>1</v>
      </c>
      <c r="K86" s="105">
        <v>46</v>
      </c>
      <c r="L86" s="106">
        <f t="shared" si="54"/>
        <v>1</v>
      </c>
      <c r="M86" s="98">
        <v>46</v>
      </c>
      <c r="N86" s="98">
        <v>46</v>
      </c>
      <c r="O86" s="64">
        <f t="shared" si="55"/>
        <v>1</v>
      </c>
      <c r="P86" s="88">
        <v>46</v>
      </c>
      <c r="Q86" s="119">
        <f t="shared" si="50"/>
        <v>1</v>
      </c>
      <c r="R86" s="120"/>
      <c r="T86" s="121">
        <f t="shared" si="56"/>
        <v>46</v>
      </c>
      <c r="AR86" s="121">
        <f t="shared" si="51"/>
        <v>46</v>
      </c>
      <c r="AS86" s="121" t="s">
        <v>144</v>
      </c>
    </row>
    <row r="87" spans="1:45" s="121" customFormat="1" x14ac:dyDescent="0.25">
      <c r="A87" s="101">
        <v>7</v>
      </c>
      <c r="B87" s="122" t="s">
        <v>156</v>
      </c>
      <c r="C87" s="101">
        <v>42</v>
      </c>
      <c r="D87" s="98">
        <v>14</v>
      </c>
      <c r="E87" s="98">
        <v>14</v>
      </c>
      <c r="F87" s="64">
        <f t="shared" si="52"/>
        <v>1</v>
      </c>
      <c r="G87" s="107">
        <v>42</v>
      </c>
      <c r="H87" s="65">
        <f t="shared" si="53"/>
        <v>1</v>
      </c>
      <c r="I87" s="104">
        <v>42</v>
      </c>
      <c r="J87" s="66">
        <f t="shared" si="49"/>
        <v>1</v>
      </c>
      <c r="K87" s="105">
        <v>42</v>
      </c>
      <c r="L87" s="106">
        <f t="shared" si="54"/>
        <v>1</v>
      </c>
      <c r="M87" s="98">
        <v>28</v>
      </c>
      <c r="N87" s="98">
        <v>28</v>
      </c>
      <c r="O87" s="64">
        <f t="shared" si="55"/>
        <v>1</v>
      </c>
      <c r="P87" s="88">
        <v>31</v>
      </c>
      <c r="Q87" s="119">
        <f t="shared" si="50"/>
        <v>0.73809523809523814</v>
      </c>
      <c r="R87" s="120"/>
      <c r="T87" s="121">
        <f t="shared" si="56"/>
        <v>42</v>
      </c>
      <c r="AR87" s="121">
        <f t="shared" si="51"/>
        <v>42</v>
      </c>
      <c r="AS87" s="121" t="s">
        <v>144</v>
      </c>
    </row>
    <row r="88" spans="1:45" s="121" customFormat="1" x14ac:dyDescent="0.25">
      <c r="A88" s="101">
        <v>8</v>
      </c>
      <c r="B88" s="122" t="s">
        <v>94</v>
      </c>
      <c r="C88" s="101">
        <v>25</v>
      </c>
      <c r="D88" s="98">
        <v>17</v>
      </c>
      <c r="E88" s="98">
        <v>17</v>
      </c>
      <c r="F88" s="64">
        <v>1</v>
      </c>
      <c r="G88" s="107">
        <v>25</v>
      </c>
      <c r="H88" s="65">
        <f t="shared" si="53"/>
        <v>1</v>
      </c>
      <c r="I88" s="104">
        <v>25</v>
      </c>
      <c r="J88" s="66">
        <f t="shared" si="49"/>
        <v>1</v>
      </c>
      <c r="K88" s="105">
        <v>25</v>
      </c>
      <c r="L88" s="106">
        <f t="shared" si="54"/>
        <v>1</v>
      </c>
      <c r="M88" s="98">
        <v>8</v>
      </c>
      <c r="N88" s="98">
        <v>8</v>
      </c>
      <c r="O88" s="64">
        <f t="shared" si="55"/>
        <v>1</v>
      </c>
      <c r="P88" s="88">
        <v>25</v>
      </c>
      <c r="Q88" s="119">
        <f t="shared" si="50"/>
        <v>1</v>
      </c>
      <c r="R88" s="120"/>
      <c r="T88" s="121">
        <f t="shared" si="56"/>
        <v>25</v>
      </c>
      <c r="AR88" s="121">
        <f t="shared" si="51"/>
        <v>25</v>
      </c>
      <c r="AS88" s="121" t="s">
        <v>144</v>
      </c>
    </row>
    <row r="89" spans="1:45" s="121" customFormat="1" x14ac:dyDescent="0.25">
      <c r="A89" s="101">
        <v>9</v>
      </c>
      <c r="B89" s="122" t="s">
        <v>95</v>
      </c>
      <c r="C89" s="101">
        <v>64</v>
      </c>
      <c r="D89" s="98">
        <v>29</v>
      </c>
      <c r="E89" s="98">
        <v>29</v>
      </c>
      <c r="F89" s="64">
        <f t="shared" si="52"/>
        <v>1</v>
      </c>
      <c r="G89" s="107">
        <v>64</v>
      </c>
      <c r="H89" s="65">
        <f t="shared" si="53"/>
        <v>1</v>
      </c>
      <c r="I89" s="104">
        <v>64</v>
      </c>
      <c r="J89" s="66">
        <f t="shared" si="49"/>
        <v>1</v>
      </c>
      <c r="K89" s="105">
        <v>64</v>
      </c>
      <c r="L89" s="106">
        <f t="shared" si="54"/>
        <v>1</v>
      </c>
      <c r="M89" s="98">
        <v>35</v>
      </c>
      <c r="N89" s="98">
        <v>35</v>
      </c>
      <c r="O89" s="64">
        <f t="shared" si="55"/>
        <v>1</v>
      </c>
      <c r="P89" s="88">
        <v>64</v>
      </c>
      <c r="Q89" s="119">
        <f t="shared" si="50"/>
        <v>1</v>
      </c>
      <c r="R89" s="120"/>
      <c r="T89" s="121">
        <f t="shared" si="56"/>
        <v>64</v>
      </c>
      <c r="AR89" s="121">
        <f t="shared" si="51"/>
        <v>64</v>
      </c>
      <c r="AS89" s="121" t="s">
        <v>144</v>
      </c>
    </row>
    <row r="90" spans="1:45" s="121" customFormat="1" x14ac:dyDescent="0.25">
      <c r="A90" s="101">
        <v>10</v>
      </c>
      <c r="B90" s="122" t="s">
        <v>96</v>
      </c>
      <c r="C90" s="101">
        <v>107</v>
      </c>
      <c r="D90" s="98">
        <v>35</v>
      </c>
      <c r="E90" s="98">
        <v>35</v>
      </c>
      <c r="F90" s="64">
        <f t="shared" si="52"/>
        <v>1</v>
      </c>
      <c r="G90" s="107">
        <v>107</v>
      </c>
      <c r="H90" s="65">
        <f t="shared" si="53"/>
        <v>1</v>
      </c>
      <c r="I90" s="104">
        <v>107</v>
      </c>
      <c r="J90" s="66">
        <f t="shared" si="49"/>
        <v>1</v>
      </c>
      <c r="K90" s="105">
        <v>88</v>
      </c>
      <c r="L90" s="106">
        <f t="shared" si="54"/>
        <v>0.82242990654205606</v>
      </c>
      <c r="M90" s="98">
        <v>72</v>
      </c>
      <c r="N90" s="98">
        <v>72</v>
      </c>
      <c r="O90" s="64">
        <f t="shared" si="55"/>
        <v>1</v>
      </c>
      <c r="P90" s="88">
        <v>107</v>
      </c>
      <c r="Q90" s="119">
        <f t="shared" si="50"/>
        <v>1</v>
      </c>
      <c r="R90" s="120"/>
      <c r="T90" s="121">
        <f t="shared" si="56"/>
        <v>107</v>
      </c>
      <c r="AR90" s="121">
        <f t="shared" si="51"/>
        <v>107</v>
      </c>
      <c r="AS90" s="121" t="s">
        <v>144</v>
      </c>
    </row>
    <row r="91" spans="1:45" s="121" customFormat="1" x14ac:dyDescent="0.25">
      <c r="A91" s="101">
        <v>11</v>
      </c>
      <c r="B91" s="122" t="s">
        <v>97</v>
      </c>
      <c r="C91" s="101">
        <v>25</v>
      </c>
      <c r="D91" s="98">
        <v>4</v>
      </c>
      <c r="E91" s="98">
        <v>4</v>
      </c>
      <c r="F91" s="64">
        <f t="shared" si="52"/>
        <v>1</v>
      </c>
      <c r="G91" s="107">
        <v>25</v>
      </c>
      <c r="H91" s="65">
        <f t="shared" si="53"/>
        <v>1</v>
      </c>
      <c r="I91" s="104">
        <v>25</v>
      </c>
      <c r="J91" s="66">
        <f t="shared" si="49"/>
        <v>1</v>
      </c>
      <c r="K91" s="105">
        <v>25</v>
      </c>
      <c r="L91" s="106">
        <f t="shared" si="54"/>
        <v>1</v>
      </c>
      <c r="M91" s="98">
        <v>21</v>
      </c>
      <c r="N91" s="98">
        <v>21</v>
      </c>
      <c r="O91" s="64">
        <f t="shared" si="55"/>
        <v>1</v>
      </c>
      <c r="P91" s="88">
        <v>25</v>
      </c>
      <c r="Q91" s="119">
        <f t="shared" si="50"/>
        <v>1</v>
      </c>
      <c r="R91" s="120"/>
      <c r="T91" s="121">
        <f t="shared" si="56"/>
        <v>25</v>
      </c>
      <c r="AR91" s="121">
        <f t="shared" si="51"/>
        <v>25</v>
      </c>
      <c r="AS91" s="121" t="s">
        <v>144</v>
      </c>
    </row>
    <row r="92" spans="1:45" s="121" customFormat="1" x14ac:dyDescent="0.25">
      <c r="A92" s="101">
        <v>12</v>
      </c>
      <c r="B92" s="122" t="s">
        <v>98</v>
      </c>
      <c r="C92" s="101">
        <v>28</v>
      </c>
      <c r="D92" s="98">
        <v>3</v>
      </c>
      <c r="E92" s="98">
        <v>3</v>
      </c>
      <c r="F92" s="64">
        <v>1</v>
      </c>
      <c r="G92" s="107">
        <v>28</v>
      </c>
      <c r="H92" s="65">
        <f t="shared" si="53"/>
        <v>1</v>
      </c>
      <c r="I92" s="104">
        <v>28</v>
      </c>
      <c r="J92" s="66">
        <f t="shared" si="49"/>
        <v>1</v>
      </c>
      <c r="K92" s="105">
        <v>28</v>
      </c>
      <c r="L92" s="106">
        <f t="shared" si="54"/>
        <v>1</v>
      </c>
      <c r="M92" s="98">
        <v>25</v>
      </c>
      <c r="N92" s="98">
        <v>25</v>
      </c>
      <c r="O92" s="64">
        <f t="shared" si="55"/>
        <v>1</v>
      </c>
      <c r="P92" s="88">
        <v>28</v>
      </c>
      <c r="Q92" s="119">
        <f t="shared" si="50"/>
        <v>1</v>
      </c>
      <c r="R92" s="120"/>
      <c r="T92" s="121">
        <f t="shared" si="56"/>
        <v>28</v>
      </c>
      <c r="AR92" s="121">
        <f t="shared" si="51"/>
        <v>28</v>
      </c>
      <c r="AS92" s="121" t="s">
        <v>144</v>
      </c>
    </row>
    <row r="93" spans="1:45" s="126" customFormat="1" x14ac:dyDescent="0.25">
      <c r="A93" s="280" t="s">
        <v>46</v>
      </c>
      <c r="B93" s="280"/>
      <c r="C93" s="123">
        <f>SUM(C81:C92)</f>
        <v>650</v>
      </c>
      <c r="D93" s="123">
        <f>SUM(D81:D92)</f>
        <v>278</v>
      </c>
      <c r="E93" s="123">
        <f>SUM(E81:E92)</f>
        <v>278</v>
      </c>
      <c r="F93" s="124">
        <f>E93/D93</f>
        <v>1</v>
      </c>
      <c r="G93" s="123">
        <f>SUM(G81:G92)</f>
        <v>650</v>
      </c>
      <c r="H93" s="124">
        <f t="shared" si="53"/>
        <v>1</v>
      </c>
      <c r="I93" s="123">
        <f>SUM(I81:I92)</f>
        <v>650</v>
      </c>
      <c r="J93" s="124">
        <f t="shared" si="49"/>
        <v>1</v>
      </c>
      <c r="K93" s="123">
        <f>SUM(K81:K92)</f>
        <v>627</v>
      </c>
      <c r="L93" s="124">
        <f>K93/(C93)</f>
        <v>0.96461538461538465</v>
      </c>
      <c r="M93" s="123">
        <f>SUM(M81:M92)</f>
        <v>372</v>
      </c>
      <c r="N93" s="123">
        <f>SUM(N81:N92)</f>
        <v>372</v>
      </c>
      <c r="O93" s="124">
        <f>N93/M93</f>
        <v>1</v>
      </c>
      <c r="P93" s="123">
        <f>SUM(P81:P92)</f>
        <v>639</v>
      </c>
      <c r="Q93" s="124">
        <f t="shared" si="50"/>
        <v>0.98307692307692307</v>
      </c>
      <c r="R93" s="125"/>
      <c r="T93" s="121">
        <f t="shared" si="56"/>
        <v>650</v>
      </c>
    </row>
    <row r="94" spans="1:45" s="121" customFormat="1" x14ac:dyDescent="0.25">
      <c r="A94" s="281" t="s">
        <v>19</v>
      </c>
      <c r="B94" s="282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3"/>
      <c r="R94" s="120"/>
    </row>
    <row r="95" spans="1:45" s="121" customFormat="1" x14ac:dyDescent="0.25">
      <c r="A95" s="101">
        <v>1</v>
      </c>
      <c r="B95" s="122" t="s">
        <v>99</v>
      </c>
      <c r="C95" s="101">
        <v>80</v>
      </c>
      <c r="D95" s="98">
        <v>61</v>
      </c>
      <c r="E95" s="98">
        <v>61</v>
      </c>
      <c r="F95" s="64">
        <f t="shared" ref="F95:F110" si="57">E95/D95</f>
        <v>1</v>
      </c>
      <c r="G95" s="103">
        <v>80</v>
      </c>
      <c r="H95" s="65">
        <f t="shared" ref="H95:H112" si="58">G95/C95</f>
        <v>1</v>
      </c>
      <c r="I95" s="104">
        <v>80</v>
      </c>
      <c r="J95" s="129">
        <f t="shared" ref="J95:J112" si="59">I95/C95</f>
        <v>1</v>
      </c>
      <c r="K95" s="105">
        <v>80</v>
      </c>
      <c r="L95" s="130">
        <f t="shared" ref="L95:L111" si="60">K95/C95</f>
        <v>1</v>
      </c>
      <c r="M95" s="131">
        <v>19</v>
      </c>
      <c r="N95" s="131">
        <v>19</v>
      </c>
      <c r="O95" s="102">
        <f>N95/M95</f>
        <v>1</v>
      </c>
      <c r="P95" s="132">
        <v>73</v>
      </c>
      <c r="Q95" s="119">
        <f t="shared" ref="Q95:Q112" si="61">P95/C95</f>
        <v>0.91249999999999998</v>
      </c>
      <c r="R95" s="120"/>
      <c r="T95" s="121">
        <f t="shared" ref="T95:T112" si="62">D95+M95</f>
        <v>80</v>
      </c>
      <c r="AR95" s="121">
        <f t="shared" ref="AR95:AR106" si="63">E95+N95</f>
        <v>80</v>
      </c>
      <c r="AS95" s="121" t="s">
        <v>144</v>
      </c>
    </row>
    <row r="96" spans="1:45" s="121" customFormat="1" x14ac:dyDescent="0.25">
      <c r="A96" s="101">
        <v>2</v>
      </c>
      <c r="B96" s="122" t="s">
        <v>100</v>
      </c>
      <c r="C96" s="101">
        <v>59</v>
      </c>
      <c r="D96" s="98">
        <v>47</v>
      </c>
      <c r="E96" s="98">
        <f t="shared" ref="E96:E111" si="64">D96</f>
        <v>47</v>
      </c>
      <c r="F96" s="64">
        <f t="shared" si="57"/>
        <v>1</v>
      </c>
      <c r="G96" s="103">
        <v>59</v>
      </c>
      <c r="H96" s="65">
        <f t="shared" si="58"/>
        <v>1</v>
      </c>
      <c r="I96" s="104">
        <v>59</v>
      </c>
      <c r="J96" s="129">
        <f t="shared" si="59"/>
        <v>1</v>
      </c>
      <c r="K96" s="105">
        <v>59</v>
      </c>
      <c r="L96" s="130">
        <f t="shared" si="60"/>
        <v>1</v>
      </c>
      <c r="M96" s="131">
        <v>12</v>
      </c>
      <c r="N96" s="131">
        <v>12</v>
      </c>
      <c r="O96" s="102">
        <f t="shared" ref="O96:O111" si="65">N96/M96</f>
        <v>1</v>
      </c>
      <c r="P96" s="132">
        <v>34</v>
      </c>
      <c r="Q96" s="119">
        <f t="shared" si="61"/>
        <v>0.57627118644067798</v>
      </c>
      <c r="R96" s="120"/>
      <c r="T96" s="121">
        <f t="shared" si="62"/>
        <v>59</v>
      </c>
      <c r="AR96" s="121">
        <f t="shared" si="63"/>
        <v>59</v>
      </c>
      <c r="AS96" s="121" t="s">
        <v>144</v>
      </c>
    </row>
    <row r="97" spans="1:45" s="121" customFormat="1" x14ac:dyDescent="0.25">
      <c r="A97" s="101">
        <v>3</v>
      </c>
      <c r="B97" s="122" t="s">
        <v>101</v>
      </c>
      <c r="C97" s="101">
        <v>27</v>
      </c>
      <c r="D97" s="98">
        <v>23</v>
      </c>
      <c r="E97" s="98">
        <f t="shared" si="64"/>
        <v>23</v>
      </c>
      <c r="F97" s="64">
        <f t="shared" si="57"/>
        <v>1</v>
      </c>
      <c r="G97" s="103">
        <v>27</v>
      </c>
      <c r="H97" s="65">
        <f t="shared" si="58"/>
        <v>1</v>
      </c>
      <c r="I97" s="104">
        <v>27</v>
      </c>
      <c r="J97" s="129">
        <f t="shared" si="59"/>
        <v>1</v>
      </c>
      <c r="K97" s="105">
        <v>27</v>
      </c>
      <c r="L97" s="130">
        <f t="shared" si="60"/>
        <v>1</v>
      </c>
      <c r="M97" s="131">
        <v>4</v>
      </c>
      <c r="N97" s="131">
        <v>4</v>
      </c>
      <c r="O97" s="102">
        <f t="shared" si="65"/>
        <v>1</v>
      </c>
      <c r="P97" s="132">
        <v>27</v>
      </c>
      <c r="Q97" s="119">
        <f t="shared" si="61"/>
        <v>1</v>
      </c>
      <c r="R97" s="120"/>
      <c r="T97" s="121">
        <f t="shared" si="62"/>
        <v>27</v>
      </c>
      <c r="AR97" s="121">
        <f t="shared" si="63"/>
        <v>27</v>
      </c>
      <c r="AS97" s="121" t="s">
        <v>144</v>
      </c>
    </row>
    <row r="98" spans="1:45" s="121" customFormat="1" x14ac:dyDescent="0.25">
      <c r="A98" s="101">
        <v>4</v>
      </c>
      <c r="B98" s="122" t="s">
        <v>102</v>
      </c>
      <c r="C98" s="101">
        <v>24</v>
      </c>
      <c r="D98" s="98">
        <v>0</v>
      </c>
      <c r="E98" s="98">
        <f t="shared" si="64"/>
        <v>0</v>
      </c>
      <c r="F98" s="64">
        <v>1</v>
      </c>
      <c r="G98" s="103">
        <v>24</v>
      </c>
      <c r="H98" s="65">
        <f t="shared" si="58"/>
        <v>1</v>
      </c>
      <c r="I98" s="104">
        <v>24</v>
      </c>
      <c r="J98" s="129">
        <f t="shared" si="59"/>
        <v>1</v>
      </c>
      <c r="K98" s="105">
        <v>24</v>
      </c>
      <c r="L98" s="130">
        <f t="shared" si="60"/>
        <v>1</v>
      </c>
      <c r="M98" s="131">
        <v>24</v>
      </c>
      <c r="N98" s="131">
        <v>24</v>
      </c>
      <c r="O98" s="102">
        <f t="shared" si="65"/>
        <v>1</v>
      </c>
      <c r="P98" s="132">
        <v>24</v>
      </c>
      <c r="Q98" s="119">
        <f t="shared" si="61"/>
        <v>1</v>
      </c>
      <c r="R98" s="120"/>
      <c r="T98" s="121">
        <f t="shared" si="62"/>
        <v>24</v>
      </c>
      <c r="AR98" s="121">
        <f t="shared" si="63"/>
        <v>24</v>
      </c>
      <c r="AS98" s="121" t="s">
        <v>144</v>
      </c>
    </row>
    <row r="99" spans="1:45" s="121" customFormat="1" x14ac:dyDescent="0.25">
      <c r="A99" s="101">
        <v>5</v>
      </c>
      <c r="B99" s="122" t="s">
        <v>103</v>
      </c>
      <c r="C99" s="101">
        <v>5</v>
      </c>
      <c r="D99" s="98">
        <v>3</v>
      </c>
      <c r="E99" s="98">
        <f t="shared" si="64"/>
        <v>3</v>
      </c>
      <c r="F99" s="64">
        <v>1</v>
      </c>
      <c r="G99" s="103">
        <v>5</v>
      </c>
      <c r="H99" s="65">
        <f t="shared" si="58"/>
        <v>1</v>
      </c>
      <c r="I99" s="104">
        <v>5</v>
      </c>
      <c r="J99" s="129">
        <f t="shared" si="59"/>
        <v>1</v>
      </c>
      <c r="K99" s="105">
        <v>5</v>
      </c>
      <c r="L99" s="130">
        <f t="shared" si="60"/>
        <v>1</v>
      </c>
      <c r="M99" s="131">
        <v>2</v>
      </c>
      <c r="N99" s="131">
        <v>2</v>
      </c>
      <c r="O99" s="102">
        <f t="shared" si="65"/>
        <v>1</v>
      </c>
      <c r="P99" s="132">
        <v>5</v>
      </c>
      <c r="Q99" s="119">
        <f t="shared" si="61"/>
        <v>1</v>
      </c>
      <c r="R99" s="120"/>
      <c r="S99" s="121" t="s">
        <v>170</v>
      </c>
      <c r="T99" s="121">
        <f t="shared" si="62"/>
        <v>5</v>
      </c>
      <c r="AR99" s="121">
        <f t="shared" si="63"/>
        <v>5</v>
      </c>
      <c r="AS99" s="121" t="s">
        <v>144</v>
      </c>
    </row>
    <row r="100" spans="1:45" s="121" customFormat="1" x14ac:dyDescent="0.25">
      <c r="A100" s="101">
        <v>6</v>
      </c>
      <c r="B100" s="122" t="s">
        <v>104</v>
      </c>
      <c r="C100" s="101">
        <v>7</v>
      </c>
      <c r="D100" s="98">
        <f t="shared" ref="D100:D103" si="66">C100-M100</f>
        <v>6</v>
      </c>
      <c r="E100" s="98">
        <f t="shared" si="64"/>
        <v>6</v>
      </c>
      <c r="F100" s="64">
        <f t="shared" si="57"/>
        <v>1</v>
      </c>
      <c r="G100" s="103">
        <v>7</v>
      </c>
      <c r="H100" s="65">
        <f t="shared" si="58"/>
        <v>1</v>
      </c>
      <c r="I100" s="104">
        <v>7</v>
      </c>
      <c r="J100" s="129">
        <f t="shared" si="59"/>
        <v>1</v>
      </c>
      <c r="K100" s="105">
        <v>7</v>
      </c>
      <c r="L100" s="130">
        <f t="shared" si="60"/>
        <v>1</v>
      </c>
      <c r="M100" s="131">
        <v>1</v>
      </c>
      <c r="N100" s="131">
        <v>1</v>
      </c>
      <c r="O100" s="102">
        <f t="shared" si="65"/>
        <v>1</v>
      </c>
      <c r="P100" s="132">
        <v>7</v>
      </c>
      <c r="Q100" s="119">
        <f t="shared" si="61"/>
        <v>1</v>
      </c>
      <c r="R100" s="120"/>
      <c r="T100" s="121">
        <f t="shared" si="62"/>
        <v>7</v>
      </c>
      <c r="AR100" s="121">
        <f t="shared" si="63"/>
        <v>7</v>
      </c>
      <c r="AS100" s="121" t="s">
        <v>144</v>
      </c>
    </row>
    <row r="101" spans="1:45" s="121" customFormat="1" x14ac:dyDescent="0.25">
      <c r="A101" s="101">
        <v>7</v>
      </c>
      <c r="B101" s="122" t="s">
        <v>105</v>
      </c>
      <c r="C101" s="101">
        <v>16</v>
      </c>
      <c r="D101" s="98">
        <v>8</v>
      </c>
      <c r="E101" s="98">
        <v>8</v>
      </c>
      <c r="F101" s="64">
        <f t="shared" si="57"/>
        <v>1</v>
      </c>
      <c r="G101" s="103">
        <v>16</v>
      </c>
      <c r="H101" s="65">
        <f t="shared" si="58"/>
        <v>1</v>
      </c>
      <c r="I101" s="104">
        <v>16</v>
      </c>
      <c r="J101" s="129">
        <f t="shared" si="59"/>
        <v>1</v>
      </c>
      <c r="K101" s="105">
        <v>16</v>
      </c>
      <c r="L101" s="130">
        <f t="shared" si="60"/>
        <v>1</v>
      </c>
      <c r="M101" s="131">
        <v>8</v>
      </c>
      <c r="N101" s="131">
        <v>8</v>
      </c>
      <c r="O101" s="102">
        <f t="shared" si="65"/>
        <v>1</v>
      </c>
      <c r="P101" s="132">
        <v>16</v>
      </c>
      <c r="Q101" s="119">
        <f t="shared" si="61"/>
        <v>1</v>
      </c>
      <c r="R101" s="120"/>
      <c r="T101" s="121">
        <f t="shared" si="62"/>
        <v>16</v>
      </c>
      <c r="AR101" s="121">
        <f t="shared" si="63"/>
        <v>16</v>
      </c>
      <c r="AS101" s="121" t="s">
        <v>144</v>
      </c>
    </row>
    <row r="102" spans="1:45" s="121" customFormat="1" x14ac:dyDescent="0.25">
      <c r="A102" s="101">
        <v>8</v>
      </c>
      <c r="B102" s="122" t="s">
        <v>106</v>
      </c>
      <c r="C102" s="101">
        <v>37</v>
      </c>
      <c r="D102" s="98">
        <v>29</v>
      </c>
      <c r="E102" s="98">
        <f t="shared" si="64"/>
        <v>29</v>
      </c>
      <c r="F102" s="64">
        <f t="shared" si="57"/>
        <v>1</v>
      </c>
      <c r="G102" s="103">
        <v>37</v>
      </c>
      <c r="H102" s="65">
        <f t="shared" si="58"/>
        <v>1</v>
      </c>
      <c r="I102" s="104">
        <v>37</v>
      </c>
      <c r="J102" s="129">
        <f t="shared" si="59"/>
        <v>1</v>
      </c>
      <c r="K102" s="105">
        <v>37</v>
      </c>
      <c r="L102" s="130">
        <f t="shared" si="60"/>
        <v>1</v>
      </c>
      <c r="M102" s="131">
        <v>8</v>
      </c>
      <c r="N102" s="131">
        <v>8</v>
      </c>
      <c r="O102" s="102">
        <f t="shared" si="65"/>
        <v>1</v>
      </c>
      <c r="P102" s="132">
        <v>20</v>
      </c>
      <c r="Q102" s="119">
        <f t="shared" si="61"/>
        <v>0.54054054054054057</v>
      </c>
      <c r="R102" s="120"/>
      <c r="T102" s="121">
        <f t="shared" si="62"/>
        <v>37</v>
      </c>
      <c r="AR102" s="121">
        <f t="shared" si="63"/>
        <v>37</v>
      </c>
      <c r="AS102" s="121" t="s">
        <v>144</v>
      </c>
    </row>
    <row r="103" spans="1:45" s="121" customFormat="1" x14ac:dyDescent="0.25">
      <c r="A103" s="101">
        <v>9</v>
      </c>
      <c r="B103" s="122" t="s">
        <v>107</v>
      </c>
      <c r="C103" s="101">
        <v>10</v>
      </c>
      <c r="D103" s="98">
        <f t="shared" si="66"/>
        <v>10</v>
      </c>
      <c r="E103" s="98">
        <f t="shared" si="64"/>
        <v>10</v>
      </c>
      <c r="F103" s="64">
        <v>1</v>
      </c>
      <c r="G103" s="103">
        <v>10</v>
      </c>
      <c r="H103" s="65">
        <f t="shared" si="58"/>
        <v>1</v>
      </c>
      <c r="I103" s="104">
        <v>10</v>
      </c>
      <c r="J103" s="129">
        <f t="shared" si="59"/>
        <v>1</v>
      </c>
      <c r="K103" s="105">
        <v>10</v>
      </c>
      <c r="L103" s="130">
        <f t="shared" si="60"/>
        <v>1</v>
      </c>
      <c r="M103" s="131">
        <v>0</v>
      </c>
      <c r="N103" s="131">
        <v>0</v>
      </c>
      <c r="O103" s="102">
        <v>1</v>
      </c>
      <c r="P103" s="132">
        <v>9</v>
      </c>
      <c r="Q103" s="119">
        <f t="shared" si="61"/>
        <v>0.9</v>
      </c>
      <c r="R103" s="120"/>
      <c r="T103" s="121">
        <f t="shared" si="62"/>
        <v>10</v>
      </c>
      <c r="AR103" s="121">
        <f t="shared" si="63"/>
        <v>10</v>
      </c>
      <c r="AS103" s="121" t="s">
        <v>144</v>
      </c>
    </row>
    <row r="104" spans="1:45" s="121" customFormat="1" x14ac:dyDescent="0.25">
      <c r="A104" s="101">
        <v>10</v>
      </c>
      <c r="B104" s="122" t="s">
        <v>108</v>
      </c>
      <c r="C104" s="101">
        <v>6</v>
      </c>
      <c r="D104" s="98">
        <v>6</v>
      </c>
      <c r="E104" s="98">
        <v>6</v>
      </c>
      <c r="F104" s="64">
        <v>1</v>
      </c>
      <c r="G104" s="103">
        <v>6</v>
      </c>
      <c r="H104" s="65">
        <f t="shared" si="58"/>
        <v>1</v>
      </c>
      <c r="I104" s="104">
        <v>6</v>
      </c>
      <c r="J104" s="129">
        <f t="shared" si="59"/>
        <v>1</v>
      </c>
      <c r="K104" s="105">
        <v>6</v>
      </c>
      <c r="L104" s="130">
        <f t="shared" si="60"/>
        <v>1</v>
      </c>
      <c r="M104" s="131">
        <v>0</v>
      </c>
      <c r="N104" s="131">
        <v>0</v>
      </c>
      <c r="O104" s="102">
        <v>1</v>
      </c>
      <c r="P104" s="132">
        <v>6</v>
      </c>
      <c r="Q104" s="119">
        <f t="shared" si="61"/>
        <v>1</v>
      </c>
      <c r="R104" s="120"/>
      <c r="T104" s="121">
        <f t="shared" si="62"/>
        <v>6</v>
      </c>
      <c r="AR104" s="121">
        <f t="shared" si="63"/>
        <v>6</v>
      </c>
      <c r="AS104" s="121" t="s">
        <v>144</v>
      </c>
    </row>
    <row r="105" spans="1:45" s="121" customFormat="1" x14ac:dyDescent="0.25">
      <c r="A105" s="101">
        <v>11</v>
      </c>
      <c r="B105" s="122" t="s">
        <v>109</v>
      </c>
      <c r="C105" s="101">
        <v>12</v>
      </c>
      <c r="D105" s="98">
        <v>5</v>
      </c>
      <c r="E105" s="98">
        <v>5</v>
      </c>
      <c r="F105" s="64">
        <f t="shared" si="57"/>
        <v>1</v>
      </c>
      <c r="G105" s="103">
        <v>12</v>
      </c>
      <c r="H105" s="65">
        <f t="shared" si="58"/>
        <v>1</v>
      </c>
      <c r="I105" s="104">
        <v>12</v>
      </c>
      <c r="J105" s="129">
        <f t="shared" si="59"/>
        <v>1</v>
      </c>
      <c r="K105" s="105">
        <v>12</v>
      </c>
      <c r="L105" s="130">
        <f t="shared" si="60"/>
        <v>1</v>
      </c>
      <c r="M105" s="131">
        <v>7</v>
      </c>
      <c r="N105" s="131">
        <v>7</v>
      </c>
      <c r="O105" s="102">
        <f t="shared" si="65"/>
        <v>1</v>
      </c>
      <c r="P105" s="132">
        <v>12</v>
      </c>
      <c r="Q105" s="119">
        <f t="shared" si="61"/>
        <v>1</v>
      </c>
      <c r="R105" s="120"/>
      <c r="T105" s="121">
        <f t="shared" si="62"/>
        <v>12</v>
      </c>
      <c r="AR105" s="121">
        <f t="shared" si="63"/>
        <v>12</v>
      </c>
      <c r="AS105" s="121" t="s">
        <v>144</v>
      </c>
    </row>
    <row r="106" spans="1:45" s="121" customFormat="1" x14ac:dyDescent="0.25">
      <c r="A106" s="101">
        <v>12</v>
      </c>
      <c r="B106" s="122" t="s">
        <v>110</v>
      </c>
      <c r="C106" s="101">
        <v>2</v>
      </c>
      <c r="D106" s="98">
        <f t="shared" ref="D106:D111" si="67">C106-M106</f>
        <v>1</v>
      </c>
      <c r="E106" s="98">
        <f t="shared" si="64"/>
        <v>1</v>
      </c>
      <c r="F106" s="64">
        <f t="shared" si="57"/>
        <v>1</v>
      </c>
      <c r="G106" s="103">
        <v>2</v>
      </c>
      <c r="H106" s="65">
        <f t="shared" si="58"/>
        <v>1</v>
      </c>
      <c r="I106" s="104">
        <v>2</v>
      </c>
      <c r="J106" s="129">
        <f t="shared" si="59"/>
        <v>1</v>
      </c>
      <c r="K106" s="105">
        <v>2</v>
      </c>
      <c r="L106" s="130">
        <f t="shared" si="60"/>
        <v>1</v>
      </c>
      <c r="M106" s="131">
        <v>1</v>
      </c>
      <c r="N106" s="131">
        <v>1</v>
      </c>
      <c r="O106" s="102">
        <f t="shared" si="65"/>
        <v>1</v>
      </c>
      <c r="P106" s="132">
        <v>2</v>
      </c>
      <c r="Q106" s="119">
        <f t="shared" si="61"/>
        <v>1</v>
      </c>
      <c r="R106" s="120"/>
      <c r="T106" s="121">
        <f t="shared" si="62"/>
        <v>2</v>
      </c>
      <c r="AR106" s="121">
        <f t="shared" si="63"/>
        <v>2</v>
      </c>
      <c r="AS106" s="121" t="s">
        <v>144</v>
      </c>
    </row>
    <row r="107" spans="1:45" s="121" customFormat="1" x14ac:dyDescent="0.25">
      <c r="A107" s="101">
        <v>13</v>
      </c>
      <c r="B107" s="122" t="s">
        <v>111</v>
      </c>
      <c r="C107" s="101">
        <v>10</v>
      </c>
      <c r="D107" s="98">
        <v>10</v>
      </c>
      <c r="E107" s="98">
        <f t="shared" si="64"/>
        <v>10</v>
      </c>
      <c r="F107" s="64">
        <v>1</v>
      </c>
      <c r="G107" s="103">
        <v>10</v>
      </c>
      <c r="H107" s="65">
        <f t="shared" si="58"/>
        <v>1</v>
      </c>
      <c r="I107" s="104">
        <v>10</v>
      </c>
      <c r="J107" s="129">
        <f t="shared" si="59"/>
        <v>1</v>
      </c>
      <c r="K107" s="105">
        <v>10</v>
      </c>
      <c r="L107" s="130">
        <f t="shared" si="60"/>
        <v>1</v>
      </c>
      <c r="M107" s="131">
        <v>0</v>
      </c>
      <c r="N107" s="131">
        <v>0</v>
      </c>
      <c r="O107" s="102">
        <v>1</v>
      </c>
      <c r="P107" s="132">
        <v>8</v>
      </c>
      <c r="Q107" s="119">
        <f t="shared" si="61"/>
        <v>0.8</v>
      </c>
      <c r="R107" s="120"/>
      <c r="T107" s="121">
        <f t="shared" si="62"/>
        <v>10</v>
      </c>
      <c r="AR107" s="121">
        <f>E107+N107</f>
        <v>10</v>
      </c>
      <c r="AS107" s="121" t="s">
        <v>144</v>
      </c>
    </row>
    <row r="108" spans="1:45" s="121" customFormat="1" x14ac:dyDescent="0.25">
      <c r="A108" s="101">
        <v>14</v>
      </c>
      <c r="B108" s="122" t="s">
        <v>112</v>
      </c>
      <c r="C108" s="101">
        <v>16</v>
      </c>
      <c r="D108" s="98">
        <v>14</v>
      </c>
      <c r="E108" s="98">
        <v>14</v>
      </c>
      <c r="F108" s="64">
        <f t="shared" si="57"/>
        <v>1</v>
      </c>
      <c r="G108" s="103">
        <v>16</v>
      </c>
      <c r="H108" s="65">
        <f t="shared" si="58"/>
        <v>1</v>
      </c>
      <c r="I108" s="104">
        <v>16</v>
      </c>
      <c r="J108" s="129">
        <f t="shared" si="59"/>
        <v>1</v>
      </c>
      <c r="K108" s="105">
        <v>16</v>
      </c>
      <c r="L108" s="130">
        <f t="shared" si="60"/>
        <v>1</v>
      </c>
      <c r="M108" s="131">
        <v>2</v>
      </c>
      <c r="N108" s="131">
        <v>2</v>
      </c>
      <c r="O108" s="102">
        <f t="shared" si="65"/>
        <v>1</v>
      </c>
      <c r="P108" s="132">
        <v>16</v>
      </c>
      <c r="Q108" s="119">
        <f t="shared" si="61"/>
        <v>1</v>
      </c>
      <c r="R108" s="120"/>
      <c r="T108" s="121">
        <f t="shared" si="62"/>
        <v>16</v>
      </c>
      <c r="AR108" s="121">
        <f>E108+N108</f>
        <v>16</v>
      </c>
      <c r="AS108" s="121" t="s">
        <v>144</v>
      </c>
    </row>
    <row r="109" spans="1:45" s="121" customFormat="1" x14ac:dyDescent="0.25">
      <c r="A109" s="101">
        <v>15</v>
      </c>
      <c r="B109" s="122" t="s">
        <v>113</v>
      </c>
      <c r="C109" s="101">
        <v>6</v>
      </c>
      <c r="D109" s="98">
        <f t="shared" si="67"/>
        <v>6</v>
      </c>
      <c r="E109" s="98">
        <f t="shared" si="64"/>
        <v>6</v>
      </c>
      <c r="F109" s="64">
        <f t="shared" si="57"/>
        <v>1</v>
      </c>
      <c r="G109" s="103">
        <v>6</v>
      </c>
      <c r="H109" s="65">
        <f t="shared" si="58"/>
        <v>1</v>
      </c>
      <c r="I109" s="104">
        <v>6</v>
      </c>
      <c r="J109" s="129">
        <f t="shared" si="59"/>
        <v>1</v>
      </c>
      <c r="K109" s="105">
        <v>6</v>
      </c>
      <c r="L109" s="130">
        <f t="shared" si="60"/>
        <v>1</v>
      </c>
      <c r="M109" s="131">
        <v>0</v>
      </c>
      <c r="N109" s="131">
        <v>0</v>
      </c>
      <c r="O109" s="102">
        <v>1</v>
      </c>
      <c r="P109" s="132">
        <v>4</v>
      </c>
      <c r="Q109" s="119">
        <f t="shared" si="61"/>
        <v>0.66666666666666663</v>
      </c>
      <c r="R109" s="120"/>
      <c r="T109" s="121">
        <f t="shared" si="62"/>
        <v>6</v>
      </c>
      <c r="AR109" s="121">
        <f>E109+N109</f>
        <v>6</v>
      </c>
      <c r="AS109" s="121" t="s">
        <v>144</v>
      </c>
    </row>
    <row r="110" spans="1:45" s="121" customFormat="1" x14ac:dyDescent="0.25">
      <c r="A110" s="101">
        <v>16</v>
      </c>
      <c r="B110" s="122" t="s">
        <v>114</v>
      </c>
      <c r="C110" s="101">
        <v>50</v>
      </c>
      <c r="D110" s="98">
        <v>45</v>
      </c>
      <c r="E110" s="98">
        <v>45</v>
      </c>
      <c r="F110" s="64">
        <f t="shared" si="57"/>
        <v>1</v>
      </c>
      <c r="G110" s="103">
        <v>50</v>
      </c>
      <c r="H110" s="65">
        <f t="shared" si="58"/>
        <v>1</v>
      </c>
      <c r="I110" s="104">
        <v>50</v>
      </c>
      <c r="J110" s="129">
        <f t="shared" si="59"/>
        <v>1</v>
      </c>
      <c r="K110" s="105">
        <v>50</v>
      </c>
      <c r="L110" s="130">
        <f t="shared" si="60"/>
        <v>1</v>
      </c>
      <c r="M110" s="131">
        <v>5</v>
      </c>
      <c r="N110" s="131">
        <v>5</v>
      </c>
      <c r="O110" s="102">
        <f t="shared" si="65"/>
        <v>1</v>
      </c>
      <c r="P110" s="132">
        <v>50</v>
      </c>
      <c r="Q110" s="119">
        <f t="shared" si="61"/>
        <v>1</v>
      </c>
      <c r="R110" s="120"/>
      <c r="T110" s="121">
        <f t="shared" si="62"/>
        <v>50</v>
      </c>
      <c r="AR110" s="121">
        <f>E110+N110</f>
        <v>50</v>
      </c>
      <c r="AS110" s="121" t="s">
        <v>144</v>
      </c>
    </row>
    <row r="111" spans="1:45" s="121" customFormat="1" x14ac:dyDescent="0.25">
      <c r="A111" s="101">
        <v>17</v>
      </c>
      <c r="B111" s="122" t="s">
        <v>115</v>
      </c>
      <c r="C111" s="101">
        <v>2</v>
      </c>
      <c r="D111" s="98">
        <f t="shared" si="67"/>
        <v>0</v>
      </c>
      <c r="E111" s="98">
        <f t="shared" si="64"/>
        <v>0</v>
      </c>
      <c r="F111" s="64">
        <v>1</v>
      </c>
      <c r="G111" s="103">
        <v>2</v>
      </c>
      <c r="H111" s="65">
        <f t="shared" si="58"/>
        <v>1</v>
      </c>
      <c r="I111" s="104">
        <v>2</v>
      </c>
      <c r="J111" s="129">
        <f t="shared" si="59"/>
        <v>1</v>
      </c>
      <c r="K111" s="105">
        <v>2</v>
      </c>
      <c r="L111" s="130">
        <f t="shared" si="60"/>
        <v>1</v>
      </c>
      <c r="M111" s="131">
        <v>2</v>
      </c>
      <c r="N111" s="131">
        <v>2</v>
      </c>
      <c r="O111" s="102">
        <f t="shared" si="65"/>
        <v>1</v>
      </c>
      <c r="P111" s="132">
        <v>2</v>
      </c>
      <c r="Q111" s="119">
        <f t="shared" si="61"/>
        <v>1</v>
      </c>
      <c r="R111" s="120"/>
      <c r="T111" s="121">
        <f t="shared" si="62"/>
        <v>2</v>
      </c>
      <c r="AR111" s="121">
        <f>E111+N111</f>
        <v>2</v>
      </c>
      <c r="AS111" s="121" t="s">
        <v>144</v>
      </c>
    </row>
    <row r="112" spans="1:45" s="126" customFormat="1" x14ac:dyDescent="0.25">
      <c r="A112" s="280" t="s">
        <v>46</v>
      </c>
      <c r="B112" s="280"/>
      <c r="C112" s="123">
        <f>SUM(C95:C111)</f>
        <v>369</v>
      </c>
      <c r="D112" s="123">
        <f>SUM(D95:D111)</f>
        <v>274</v>
      </c>
      <c r="E112" s="123">
        <f>SUM(E95:E111)</f>
        <v>274</v>
      </c>
      <c r="F112" s="124">
        <f>E112/D112</f>
        <v>1</v>
      </c>
      <c r="G112" s="123">
        <f>SUM(G95:G111)</f>
        <v>369</v>
      </c>
      <c r="H112" s="124">
        <f t="shared" si="58"/>
        <v>1</v>
      </c>
      <c r="I112" s="123">
        <f>SUM(I95:I111)</f>
        <v>369</v>
      </c>
      <c r="J112" s="124">
        <f t="shared" si="59"/>
        <v>1</v>
      </c>
      <c r="K112" s="123">
        <f>SUM(K95:K111)</f>
        <v>369</v>
      </c>
      <c r="L112" s="124">
        <f>K112/C112</f>
        <v>1</v>
      </c>
      <c r="M112" s="123">
        <f>SUM(M95:M111)</f>
        <v>95</v>
      </c>
      <c r="N112" s="123">
        <f>SUM(N95:N111)</f>
        <v>95</v>
      </c>
      <c r="O112" s="124">
        <f>N112/M112</f>
        <v>1</v>
      </c>
      <c r="P112" s="123">
        <f>SUM(P95:P111)</f>
        <v>315</v>
      </c>
      <c r="Q112" s="124">
        <f t="shared" si="61"/>
        <v>0.85365853658536583</v>
      </c>
      <c r="R112" s="120"/>
      <c r="T112" s="121">
        <f t="shared" si="62"/>
        <v>369</v>
      </c>
      <c r="U112" s="121"/>
    </row>
    <row r="113" spans="1:45" s="121" customFormat="1" x14ac:dyDescent="0.25">
      <c r="A113" s="281" t="s">
        <v>116</v>
      </c>
      <c r="B113" s="282"/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3"/>
      <c r="Q113" s="115"/>
      <c r="R113" s="120"/>
    </row>
    <row r="114" spans="1:45" s="121" customFormat="1" x14ac:dyDescent="0.25">
      <c r="A114" s="101">
        <v>1</v>
      </c>
      <c r="B114" s="122" t="s">
        <v>117</v>
      </c>
      <c r="C114" s="101">
        <v>11</v>
      </c>
      <c r="D114" s="98">
        <v>8</v>
      </c>
      <c r="E114" s="98">
        <f t="shared" ref="E114:E133" si="68">D114</f>
        <v>8</v>
      </c>
      <c r="F114" s="64">
        <f t="shared" ref="F114:F124" si="69">E114/D114</f>
        <v>1</v>
      </c>
      <c r="G114" s="103">
        <v>11</v>
      </c>
      <c r="H114" s="65">
        <f t="shared" ref="H114:H136" si="70">G114/C114</f>
        <v>1</v>
      </c>
      <c r="I114" s="104">
        <v>11</v>
      </c>
      <c r="J114" s="129">
        <f t="shared" ref="J114:J136" si="71">I114/C114</f>
        <v>1</v>
      </c>
      <c r="K114" s="105">
        <v>11</v>
      </c>
      <c r="L114" s="130">
        <f t="shared" ref="L114:L134" si="72">K114/C114</f>
        <v>1</v>
      </c>
      <c r="M114" s="131">
        <v>3</v>
      </c>
      <c r="N114" s="131">
        <v>3</v>
      </c>
      <c r="O114" s="102">
        <f t="shared" ref="O114:O134" si="73">N114/M114</f>
        <v>1</v>
      </c>
      <c r="P114" s="132">
        <v>11</v>
      </c>
      <c r="Q114" s="119">
        <f t="shared" ref="Q114:Q136" si="74">P114/C114</f>
        <v>1</v>
      </c>
      <c r="R114" s="120"/>
      <c r="T114" s="121">
        <f t="shared" ref="T114:T135" si="75">D114+M114</f>
        <v>11</v>
      </c>
      <c r="U114" s="121" t="s">
        <v>144</v>
      </c>
      <c r="AR114" s="121">
        <f t="shared" ref="AR114:AR135" si="76">E114+N114</f>
        <v>11</v>
      </c>
      <c r="AS114" s="121" t="s">
        <v>144</v>
      </c>
    </row>
    <row r="115" spans="1:45" s="121" customFormat="1" x14ac:dyDescent="0.25">
      <c r="A115" s="101">
        <v>2</v>
      </c>
      <c r="B115" s="122" t="s">
        <v>118</v>
      </c>
      <c r="C115" s="101">
        <v>4</v>
      </c>
      <c r="D115" s="98">
        <f t="shared" ref="D115:D118" si="77">C115-M115</f>
        <v>4</v>
      </c>
      <c r="E115" s="98">
        <f t="shared" si="68"/>
        <v>4</v>
      </c>
      <c r="F115" s="64">
        <f t="shared" si="69"/>
        <v>1</v>
      </c>
      <c r="G115" s="103">
        <v>4</v>
      </c>
      <c r="H115" s="65">
        <f t="shared" si="70"/>
        <v>1</v>
      </c>
      <c r="I115" s="104">
        <v>4</v>
      </c>
      <c r="J115" s="129">
        <f t="shared" si="71"/>
        <v>1</v>
      </c>
      <c r="K115" s="105">
        <v>4</v>
      </c>
      <c r="L115" s="130">
        <f t="shared" si="72"/>
        <v>1</v>
      </c>
      <c r="M115" s="131">
        <v>0</v>
      </c>
      <c r="N115" s="131">
        <v>0</v>
      </c>
      <c r="O115" s="102">
        <v>1</v>
      </c>
      <c r="P115" s="132">
        <v>4</v>
      </c>
      <c r="Q115" s="119">
        <f t="shared" si="74"/>
        <v>1</v>
      </c>
      <c r="R115" s="120"/>
      <c r="T115" s="121">
        <f t="shared" si="75"/>
        <v>4</v>
      </c>
      <c r="U115" s="121" t="s">
        <v>144</v>
      </c>
      <c r="AR115" s="121">
        <f t="shared" si="76"/>
        <v>4</v>
      </c>
      <c r="AS115" s="121" t="s">
        <v>144</v>
      </c>
    </row>
    <row r="116" spans="1:45" s="121" customFormat="1" x14ac:dyDescent="0.25">
      <c r="A116" s="101">
        <v>3</v>
      </c>
      <c r="B116" s="122" t="s">
        <v>119</v>
      </c>
      <c r="C116" s="101">
        <v>6</v>
      </c>
      <c r="D116" s="98">
        <v>5</v>
      </c>
      <c r="E116" s="98">
        <v>5</v>
      </c>
      <c r="F116" s="64">
        <f t="shared" si="69"/>
        <v>1</v>
      </c>
      <c r="G116" s="103">
        <v>6</v>
      </c>
      <c r="H116" s="65">
        <f t="shared" si="70"/>
        <v>1</v>
      </c>
      <c r="I116" s="104">
        <v>6</v>
      </c>
      <c r="J116" s="129">
        <f t="shared" si="71"/>
        <v>1</v>
      </c>
      <c r="K116" s="105">
        <v>6</v>
      </c>
      <c r="L116" s="130">
        <f t="shared" si="72"/>
        <v>1</v>
      </c>
      <c r="M116" s="131">
        <v>1</v>
      </c>
      <c r="N116" s="131">
        <v>1</v>
      </c>
      <c r="O116" s="102">
        <f t="shared" si="73"/>
        <v>1</v>
      </c>
      <c r="P116" s="132">
        <v>6</v>
      </c>
      <c r="Q116" s="119">
        <f t="shared" si="74"/>
        <v>1</v>
      </c>
      <c r="R116" s="120"/>
      <c r="T116" s="121">
        <f t="shared" si="75"/>
        <v>6</v>
      </c>
      <c r="U116" s="121" t="s">
        <v>144</v>
      </c>
      <c r="AR116" s="121">
        <f t="shared" si="76"/>
        <v>6</v>
      </c>
      <c r="AS116" s="121" t="s">
        <v>144</v>
      </c>
    </row>
    <row r="117" spans="1:45" s="121" customFormat="1" x14ac:dyDescent="0.25">
      <c r="A117" s="101">
        <v>4</v>
      </c>
      <c r="B117" s="122" t="s">
        <v>120</v>
      </c>
      <c r="C117" s="101">
        <v>2</v>
      </c>
      <c r="D117" s="98">
        <v>1</v>
      </c>
      <c r="E117" s="98">
        <v>1</v>
      </c>
      <c r="F117" s="64">
        <f t="shared" si="69"/>
        <v>1</v>
      </c>
      <c r="G117" s="103">
        <v>2</v>
      </c>
      <c r="H117" s="65">
        <f t="shared" si="70"/>
        <v>1</v>
      </c>
      <c r="I117" s="104">
        <v>2</v>
      </c>
      <c r="J117" s="129">
        <f t="shared" si="71"/>
        <v>1</v>
      </c>
      <c r="K117" s="105">
        <v>2</v>
      </c>
      <c r="L117" s="130">
        <f t="shared" si="72"/>
        <v>1</v>
      </c>
      <c r="M117" s="131">
        <v>1</v>
      </c>
      <c r="N117" s="131">
        <v>1</v>
      </c>
      <c r="O117" s="102">
        <f t="shared" si="73"/>
        <v>1</v>
      </c>
      <c r="P117" s="132">
        <v>2</v>
      </c>
      <c r="Q117" s="119">
        <f t="shared" si="74"/>
        <v>1</v>
      </c>
      <c r="R117" s="120"/>
      <c r="T117" s="121">
        <f t="shared" si="75"/>
        <v>2</v>
      </c>
      <c r="U117" s="121" t="s">
        <v>144</v>
      </c>
      <c r="AR117" s="121">
        <f t="shared" si="76"/>
        <v>2</v>
      </c>
      <c r="AS117" s="121" t="s">
        <v>144</v>
      </c>
    </row>
    <row r="118" spans="1:45" s="121" customFormat="1" x14ac:dyDescent="0.25">
      <c r="A118" s="101">
        <v>5</v>
      </c>
      <c r="B118" s="122" t="s">
        <v>121</v>
      </c>
      <c r="C118" s="101">
        <v>6</v>
      </c>
      <c r="D118" s="98">
        <f t="shared" si="77"/>
        <v>5</v>
      </c>
      <c r="E118" s="98">
        <f t="shared" si="68"/>
        <v>5</v>
      </c>
      <c r="F118" s="64">
        <f t="shared" si="69"/>
        <v>1</v>
      </c>
      <c r="G118" s="103">
        <v>6</v>
      </c>
      <c r="H118" s="65">
        <f t="shared" si="70"/>
        <v>1</v>
      </c>
      <c r="I118" s="104">
        <v>6</v>
      </c>
      <c r="J118" s="129">
        <f t="shared" si="71"/>
        <v>1</v>
      </c>
      <c r="K118" s="105">
        <v>6</v>
      </c>
      <c r="L118" s="130">
        <f t="shared" si="72"/>
        <v>1</v>
      </c>
      <c r="M118" s="131">
        <v>1</v>
      </c>
      <c r="N118" s="131">
        <v>1</v>
      </c>
      <c r="O118" s="102">
        <f t="shared" si="73"/>
        <v>1</v>
      </c>
      <c r="P118" s="132">
        <v>6</v>
      </c>
      <c r="Q118" s="119">
        <f t="shared" si="74"/>
        <v>1</v>
      </c>
      <c r="R118" s="120"/>
      <c r="T118" s="121">
        <f t="shared" si="75"/>
        <v>6</v>
      </c>
      <c r="U118" s="121" t="s">
        <v>144</v>
      </c>
      <c r="AR118" s="121">
        <f t="shared" si="76"/>
        <v>6</v>
      </c>
      <c r="AS118" s="121" t="s">
        <v>144</v>
      </c>
    </row>
    <row r="119" spans="1:45" s="121" customFormat="1" x14ac:dyDescent="0.25">
      <c r="A119" s="101">
        <v>6</v>
      </c>
      <c r="B119" s="122" t="s">
        <v>122</v>
      </c>
      <c r="C119" s="101">
        <v>30</v>
      </c>
      <c r="D119" s="98">
        <v>6</v>
      </c>
      <c r="E119" s="98">
        <f t="shared" si="68"/>
        <v>6</v>
      </c>
      <c r="F119" s="64">
        <f t="shared" si="69"/>
        <v>1</v>
      </c>
      <c r="G119" s="103">
        <v>30</v>
      </c>
      <c r="H119" s="65">
        <f t="shared" si="70"/>
        <v>1</v>
      </c>
      <c r="I119" s="104">
        <v>30</v>
      </c>
      <c r="J119" s="129">
        <f t="shared" si="71"/>
        <v>1</v>
      </c>
      <c r="K119" s="105">
        <v>30</v>
      </c>
      <c r="L119" s="130">
        <f t="shared" si="72"/>
        <v>1</v>
      </c>
      <c r="M119" s="131">
        <v>24</v>
      </c>
      <c r="N119" s="131">
        <v>24</v>
      </c>
      <c r="O119" s="102">
        <f t="shared" si="73"/>
        <v>1</v>
      </c>
      <c r="P119" s="132">
        <v>30</v>
      </c>
      <c r="Q119" s="119">
        <f t="shared" si="74"/>
        <v>1</v>
      </c>
      <c r="R119" s="120"/>
      <c r="T119" s="121">
        <f t="shared" si="75"/>
        <v>30</v>
      </c>
      <c r="U119" s="121" t="s">
        <v>144</v>
      </c>
      <c r="AR119" s="121">
        <f t="shared" si="76"/>
        <v>30</v>
      </c>
      <c r="AS119" s="121" t="s">
        <v>144</v>
      </c>
    </row>
    <row r="120" spans="1:45" s="121" customFormat="1" x14ac:dyDescent="0.25">
      <c r="A120" s="101">
        <v>7</v>
      </c>
      <c r="B120" s="122" t="s">
        <v>123</v>
      </c>
      <c r="C120" s="101">
        <v>15</v>
      </c>
      <c r="D120" s="98">
        <v>3</v>
      </c>
      <c r="E120" s="98">
        <v>3</v>
      </c>
      <c r="F120" s="64">
        <f t="shared" si="69"/>
        <v>1</v>
      </c>
      <c r="G120" s="103">
        <v>15</v>
      </c>
      <c r="H120" s="65">
        <f t="shared" si="70"/>
        <v>1</v>
      </c>
      <c r="I120" s="104">
        <v>15</v>
      </c>
      <c r="J120" s="129">
        <f t="shared" si="71"/>
        <v>1</v>
      </c>
      <c r="K120" s="105">
        <v>15</v>
      </c>
      <c r="L120" s="130">
        <f t="shared" si="72"/>
        <v>1</v>
      </c>
      <c r="M120" s="131">
        <v>12</v>
      </c>
      <c r="N120" s="131">
        <v>12</v>
      </c>
      <c r="O120" s="102">
        <v>1</v>
      </c>
      <c r="P120" s="132">
        <v>15</v>
      </c>
      <c r="Q120" s="119">
        <f t="shared" si="74"/>
        <v>1</v>
      </c>
      <c r="R120" s="120"/>
      <c r="T120" s="121">
        <f t="shared" si="75"/>
        <v>15</v>
      </c>
      <c r="U120" s="121" t="s">
        <v>144</v>
      </c>
      <c r="AR120" s="121">
        <f t="shared" si="76"/>
        <v>15</v>
      </c>
      <c r="AS120" s="121" t="s">
        <v>144</v>
      </c>
    </row>
    <row r="121" spans="1:45" s="121" customFormat="1" x14ac:dyDescent="0.25">
      <c r="A121" s="101">
        <v>8</v>
      </c>
      <c r="B121" s="122" t="s">
        <v>124</v>
      </c>
      <c r="C121" s="101">
        <v>3</v>
      </c>
      <c r="D121" s="98">
        <v>0</v>
      </c>
      <c r="E121" s="98">
        <f t="shared" si="68"/>
        <v>0</v>
      </c>
      <c r="F121" s="64">
        <v>1</v>
      </c>
      <c r="G121" s="103">
        <v>3</v>
      </c>
      <c r="H121" s="65">
        <f t="shared" si="70"/>
        <v>1</v>
      </c>
      <c r="I121" s="104">
        <v>3</v>
      </c>
      <c r="J121" s="129">
        <f t="shared" si="71"/>
        <v>1</v>
      </c>
      <c r="K121" s="105">
        <v>3</v>
      </c>
      <c r="L121" s="130">
        <f t="shared" si="72"/>
        <v>1</v>
      </c>
      <c r="M121" s="131">
        <v>3</v>
      </c>
      <c r="N121" s="131">
        <v>3</v>
      </c>
      <c r="O121" s="102">
        <v>1</v>
      </c>
      <c r="P121" s="132">
        <v>3</v>
      </c>
      <c r="Q121" s="119">
        <f t="shared" si="74"/>
        <v>1</v>
      </c>
      <c r="R121" s="120"/>
      <c r="T121" s="121">
        <f t="shared" si="75"/>
        <v>3</v>
      </c>
      <c r="U121" s="121" t="s">
        <v>144</v>
      </c>
      <c r="AR121" s="121">
        <f t="shared" si="76"/>
        <v>3</v>
      </c>
      <c r="AS121" s="121" t="s">
        <v>144</v>
      </c>
    </row>
    <row r="122" spans="1:45" s="121" customFormat="1" x14ac:dyDescent="0.25">
      <c r="A122" s="101">
        <v>9</v>
      </c>
      <c r="B122" s="122" t="s">
        <v>125</v>
      </c>
      <c r="C122" s="101">
        <v>5</v>
      </c>
      <c r="D122" s="98">
        <v>0</v>
      </c>
      <c r="E122" s="98">
        <f t="shared" si="68"/>
        <v>0</v>
      </c>
      <c r="F122" s="64">
        <v>1</v>
      </c>
      <c r="G122" s="103">
        <v>5</v>
      </c>
      <c r="H122" s="65">
        <f t="shared" si="70"/>
        <v>1</v>
      </c>
      <c r="I122" s="104">
        <v>5</v>
      </c>
      <c r="J122" s="129">
        <f t="shared" si="71"/>
        <v>1</v>
      </c>
      <c r="K122" s="105">
        <v>5</v>
      </c>
      <c r="L122" s="130">
        <f t="shared" si="72"/>
        <v>1</v>
      </c>
      <c r="M122" s="131">
        <v>5</v>
      </c>
      <c r="N122" s="131">
        <v>5</v>
      </c>
      <c r="O122" s="102">
        <f t="shared" si="73"/>
        <v>1</v>
      </c>
      <c r="P122" s="132">
        <v>5</v>
      </c>
      <c r="Q122" s="119">
        <f t="shared" si="74"/>
        <v>1</v>
      </c>
      <c r="R122" s="120"/>
      <c r="T122" s="121">
        <f t="shared" si="75"/>
        <v>5</v>
      </c>
      <c r="U122" s="121" t="s">
        <v>144</v>
      </c>
      <c r="AR122" s="121">
        <f t="shared" si="76"/>
        <v>5</v>
      </c>
      <c r="AS122" s="121" t="s">
        <v>144</v>
      </c>
    </row>
    <row r="123" spans="1:45" s="121" customFormat="1" x14ac:dyDescent="0.25">
      <c r="A123" s="101">
        <v>10</v>
      </c>
      <c r="B123" s="122" t="s">
        <v>126</v>
      </c>
      <c r="C123" s="101">
        <v>3</v>
      </c>
      <c r="D123" s="98">
        <v>0</v>
      </c>
      <c r="E123" s="98">
        <f t="shared" si="68"/>
        <v>0</v>
      </c>
      <c r="F123" s="64">
        <v>1</v>
      </c>
      <c r="G123" s="103">
        <v>3</v>
      </c>
      <c r="H123" s="65">
        <f t="shared" si="70"/>
        <v>1</v>
      </c>
      <c r="I123" s="104">
        <v>3</v>
      </c>
      <c r="J123" s="129">
        <f t="shared" si="71"/>
        <v>1</v>
      </c>
      <c r="K123" s="105">
        <v>3</v>
      </c>
      <c r="L123" s="130">
        <f t="shared" si="72"/>
        <v>1</v>
      </c>
      <c r="M123" s="131">
        <v>3</v>
      </c>
      <c r="N123" s="131">
        <v>3</v>
      </c>
      <c r="O123" s="102">
        <v>1</v>
      </c>
      <c r="P123" s="132">
        <v>3</v>
      </c>
      <c r="Q123" s="119">
        <f t="shared" si="74"/>
        <v>1</v>
      </c>
      <c r="R123" s="120"/>
      <c r="T123" s="121">
        <f t="shared" si="75"/>
        <v>3</v>
      </c>
      <c r="U123" s="121" t="s">
        <v>144</v>
      </c>
      <c r="AR123" s="121">
        <f t="shared" si="76"/>
        <v>3</v>
      </c>
      <c r="AS123" s="121" t="s">
        <v>144</v>
      </c>
    </row>
    <row r="124" spans="1:45" s="121" customFormat="1" x14ac:dyDescent="0.25">
      <c r="A124" s="101">
        <v>11</v>
      </c>
      <c r="B124" s="122" t="s">
        <v>127</v>
      </c>
      <c r="C124" s="101">
        <v>11</v>
      </c>
      <c r="D124" s="98">
        <v>4</v>
      </c>
      <c r="E124" s="98">
        <v>4</v>
      </c>
      <c r="F124" s="64">
        <f t="shared" si="69"/>
        <v>1</v>
      </c>
      <c r="G124" s="103">
        <v>11</v>
      </c>
      <c r="H124" s="65">
        <f t="shared" si="70"/>
        <v>1</v>
      </c>
      <c r="I124" s="104">
        <v>11</v>
      </c>
      <c r="J124" s="129">
        <f t="shared" si="71"/>
        <v>1</v>
      </c>
      <c r="K124" s="105">
        <v>11</v>
      </c>
      <c r="L124" s="130">
        <f t="shared" si="72"/>
        <v>1</v>
      </c>
      <c r="M124" s="131">
        <v>7</v>
      </c>
      <c r="N124" s="131">
        <v>7</v>
      </c>
      <c r="O124" s="102">
        <f t="shared" si="73"/>
        <v>1</v>
      </c>
      <c r="P124" s="132">
        <v>11</v>
      </c>
      <c r="Q124" s="119">
        <f t="shared" si="74"/>
        <v>1</v>
      </c>
      <c r="R124" s="120"/>
      <c r="T124" s="121">
        <f t="shared" si="75"/>
        <v>11</v>
      </c>
      <c r="U124" s="121" t="s">
        <v>144</v>
      </c>
      <c r="AR124" s="121">
        <f t="shared" si="76"/>
        <v>11</v>
      </c>
      <c r="AS124" s="121" t="s">
        <v>144</v>
      </c>
    </row>
    <row r="125" spans="1:45" s="121" customFormat="1" x14ac:dyDescent="0.25">
      <c r="A125" s="101">
        <v>12</v>
      </c>
      <c r="B125" s="122" t="s">
        <v>128</v>
      </c>
      <c r="C125" s="101">
        <v>4</v>
      </c>
      <c r="D125" s="98">
        <v>0</v>
      </c>
      <c r="E125" s="98">
        <f t="shared" si="68"/>
        <v>0</v>
      </c>
      <c r="F125" s="64">
        <v>1</v>
      </c>
      <c r="G125" s="103">
        <v>4</v>
      </c>
      <c r="H125" s="65">
        <f t="shared" si="70"/>
        <v>1</v>
      </c>
      <c r="I125" s="104">
        <v>4</v>
      </c>
      <c r="J125" s="129">
        <f t="shared" si="71"/>
        <v>1</v>
      </c>
      <c r="K125" s="105">
        <v>4</v>
      </c>
      <c r="L125" s="130">
        <f t="shared" si="72"/>
        <v>1</v>
      </c>
      <c r="M125" s="131">
        <v>4</v>
      </c>
      <c r="N125" s="131">
        <v>4</v>
      </c>
      <c r="O125" s="102">
        <v>1</v>
      </c>
      <c r="P125" s="132">
        <v>4</v>
      </c>
      <c r="Q125" s="119">
        <f t="shared" si="74"/>
        <v>1</v>
      </c>
      <c r="R125" s="120"/>
      <c r="T125" s="121">
        <f t="shared" si="75"/>
        <v>4</v>
      </c>
      <c r="U125" s="121" t="s">
        <v>144</v>
      </c>
      <c r="AR125" s="121">
        <f t="shared" si="76"/>
        <v>4</v>
      </c>
      <c r="AS125" s="121" t="s">
        <v>144</v>
      </c>
    </row>
    <row r="126" spans="1:45" s="121" customFormat="1" x14ac:dyDescent="0.25">
      <c r="A126" s="101">
        <v>13</v>
      </c>
      <c r="B126" s="122" t="s">
        <v>129</v>
      </c>
      <c r="C126" s="101">
        <v>2</v>
      </c>
      <c r="D126" s="98">
        <v>0</v>
      </c>
      <c r="E126" s="98">
        <v>0</v>
      </c>
      <c r="F126" s="64">
        <v>1</v>
      </c>
      <c r="G126" s="103">
        <v>2</v>
      </c>
      <c r="H126" s="65">
        <f t="shared" si="70"/>
        <v>1</v>
      </c>
      <c r="I126" s="104">
        <v>2</v>
      </c>
      <c r="J126" s="129">
        <f t="shared" si="71"/>
        <v>1</v>
      </c>
      <c r="K126" s="105">
        <v>2</v>
      </c>
      <c r="L126" s="130">
        <f t="shared" si="72"/>
        <v>1</v>
      </c>
      <c r="M126" s="131">
        <v>2</v>
      </c>
      <c r="N126" s="131">
        <v>2</v>
      </c>
      <c r="O126" s="102">
        <v>1</v>
      </c>
      <c r="P126" s="132">
        <v>2</v>
      </c>
      <c r="Q126" s="119">
        <f t="shared" si="74"/>
        <v>1</v>
      </c>
      <c r="R126" s="120"/>
      <c r="T126" s="121">
        <f t="shared" si="75"/>
        <v>2</v>
      </c>
      <c r="U126" s="121" t="s">
        <v>144</v>
      </c>
      <c r="AR126" s="121">
        <f t="shared" si="76"/>
        <v>2</v>
      </c>
      <c r="AS126" s="121" t="s">
        <v>144</v>
      </c>
    </row>
    <row r="127" spans="1:45" s="121" customFormat="1" x14ac:dyDescent="0.25">
      <c r="A127" s="101">
        <v>14</v>
      </c>
      <c r="B127" s="122" t="s">
        <v>130</v>
      </c>
      <c r="C127" s="101">
        <v>3</v>
      </c>
      <c r="D127" s="98">
        <v>0</v>
      </c>
      <c r="E127" s="98">
        <f t="shared" si="68"/>
        <v>0</v>
      </c>
      <c r="F127" s="64">
        <v>1</v>
      </c>
      <c r="G127" s="103">
        <v>3</v>
      </c>
      <c r="H127" s="65">
        <f t="shared" si="70"/>
        <v>1</v>
      </c>
      <c r="I127" s="104">
        <v>3</v>
      </c>
      <c r="J127" s="129">
        <f t="shared" si="71"/>
        <v>1</v>
      </c>
      <c r="K127" s="105">
        <v>3</v>
      </c>
      <c r="L127" s="130">
        <f t="shared" si="72"/>
        <v>1</v>
      </c>
      <c r="M127" s="131">
        <v>3</v>
      </c>
      <c r="N127" s="131">
        <v>3</v>
      </c>
      <c r="O127" s="102">
        <v>1</v>
      </c>
      <c r="P127" s="132">
        <v>3</v>
      </c>
      <c r="Q127" s="119">
        <f t="shared" si="74"/>
        <v>1</v>
      </c>
      <c r="R127" s="120"/>
      <c r="T127" s="121">
        <f t="shared" si="75"/>
        <v>3</v>
      </c>
      <c r="U127" s="121" t="s">
        <v>144</v>
      </c>
      <c r="AR127" s="121">
        <f t="shared" si="76"/>
        <v>3</v>
      </c>
      <c r="AS127" s="121" t="s">
        <v>144</v>
      </c>
    </row>
    <row r="128" spans="1:45" s="121" customFormat="1" x14ac:dyDescent="0.25">
      <c r="A128" s="101">
        <v>15</v>
      </c>
      <c r="B128" s="122" t="s">
        <v>131</v>
      </c>
      <c r="C128" s="101">
        <v>3</v>
      </c>
      <c r="D128" s="98">
        <v>0</v>
      </c>
      <c r="E128" s="98">
        <f t="shared" si="68"/>
        <v>0</v>
      </c>
      <c r="F128" s="64">
        <v>1</v>
      </c>
      <c r="G128" s="103">
        <v>3</v>
      </c>
      <c r="H128" s="65">
        <f t="shared" si="70"/>
        <v>1</v>
      </c>
      <c r="I128" s="104">
        <v>3</v>
      </c>
      <c r="J128" s="129">
        <f t="shared" si="71"/>
        <v>1</v>
      </c>
      <c r="K128" s="105">
        <v>3</v>
      </c>
      <c r="L128" s="130">
        <f t="shared" si="72"/>
        <v>1</v>
      </c>
      <c r="M128" s="131">
        <v>3</v>
      </c>
      <c r="N128" s="131">
        <v>3</v>
      </c>
      <c r="O128" s="102">
        <v>1</v>
      </c>
      <c r="P128" s="132">
        <v>3</v>
      </c>
      <c r="Q128" s="119">
        <f t="shared" si="74"/>
        <v>1</v>
      </c>
      <c r="R128" s="120"/>
      <c r="T128" s="121">
        <f t="shared" si="75"/>
        <v>3</v>
      </c>
      <c r="U128" s="121" t="s">
        <v>144</v>
      </c>
      <c r="AR128" s="121">
        <f t="shared" si="76"/>
        <v>3</v>
      </c>
      <c r="AS128" s="121" t="s">
        <v>144</v>
      </c>
    </row>
    <row r="129" spans="1:45" s="121" customFormat="1" x14ac:dyDescent="0.25">
      <c r="A129" s="101">
        <v>16</v>
      </c>
      <c r="B129" s="122" t="s">
        <v>132</v>
      </c>
      <c r="C129" s="101">
        <v>5</v>
      </c>
      <c r="D129" s="98">
        <v>0</v>
      </c>
      <c r="E129" s="98">
        <f t="shared" si="68"/>
        <v>0</v>
      </c>
      <c r="F129" s="64">
        <v>1</v>
      </c>
      <c r="G129" s="103">
        <v>5</v>
      </c>
      <c r="H129" s="65">
        <f t="shared" si="70"/>
        <v>1</v>
      </c>
      <c r="I129" s="104">
        <v>5</v>
      </c>
      <c r="J129" s="129">
        <f t="shared" si="71"/>
        <v>1</v>
      </c>
      <c r="K129" s="105">
        <v>5</v>
      </c>
      <c r="L129" s="130">
        <f t="shared" si="72"/>
        <v>1</v>
      </c>
      <c r="M129" s="131">
        <v>5</v>
      </c>
      <c r="N129" s="131">
        <v>5</v>
      </c>
      <c r="O129" s="102">
        <f t="shared" si="73"/>
        <v>1</v>
      </c>
      <c r="P129" s="132">
        <v>5</v>
      </c>
      <c r="Q129" s="119">
        <f t="shared" si="74"/>
        <v>1</v>
      </c>
      <c r="R129" s="120"/>
      <c r="T129" s="121">
        <f t="shared" si="75"/>
        <v>5</v>
      </c>
      <c r="U129" s="121" t="s">
        <v>144</v>
      </c>
      <c r="AR129" s="121">
        <f t="shared" si="76"/>
        <v>5</v>
      </c>
      <c r="AS129" s="121" t="s">
        <v>144</v>
      </c>
    </row>
    <row r="130" spans="1:45" s="121" customFormat="1" x14ac:dyDescent="0.25">
      <c r="A130" s="101">
        <v>17</v>
      </c>
      <c r="B130" s="122" t="s">
        <v>133</v>
      </c>
      <c r="C130" s="101">
        <v>4</v>
      </c>
      <c r="D130" s="98">
        <v>0</v>
      </c>
      <c r="E130" s="98">
        <v>0</v>
      </c>
      <c r="F130" s="64">
        <v>1</v>
      </c>
      <c r="G130" s="103">
        <v>4</v>
      </c>
      <c r="H130" s="65">
        <f t="shared" si="70"/>
        <v>1</v>
      </c>
      <c r="I130" s="104">
        <v>4</v>
      </c>
      <c r="J130" s="129">
        <f t="shared" si="71"/>
        <v>1</v>
      </c>
      <c r="K130" s="105">
        <v>4</v>
      </c>
      <c r="L130" s="130">
        <f t="shared" si="72"/>
        <v>1</v>
      </c>
      <c r="M130" s="131">
        <v>4</v>
      </c>
      <c r="N130" s="131">
        <v>4</v>
      </c>
      <c r="O130" s="102">
        <v>1</v>
      </c>
      <c r="P130" s="132">
        <v>4</v>
      </c>
      <c r="Q130" s="119">
        <f t="shared" si="74"/>
        <v>1</v>
      </c>
      <c r="R130" s="120"/>
      <c r="T130" s="121">
        <f t="shared" si="75"/>
        <v>4</v>
      </c>
      <c r="U130" s="121" t="s">
        <v>144</v>
      </c>
      <c r="AR130" s="121">
        <f t="shared" si="76"/>
        <v>4</v>
      </c>
      <c r="AS130" s="121" t="s">
        <v>144</v>
      </c>
    </row>
    <row r="131" spans="1:45" s="121" customFormat="1" x14ac:dyDescent="0.25">
      <c r="A131" s="101">
        <v>18</v>
      </c>
      <c r="B131" s="122" t="s">
        <v>134</v>
      </c>
      <c r="C131" s="101">
        <v>5</v>
      </c>
      <c r="D131" s="98">
        <v>0</v>
      </c>
      <c r="E131" s="98">
        <f t="shared" si="68"/>
        <v>0</v>
      </c>
      <c r="F131" s="64">
        <v>1</v>
      </c>
      <c r="G131" s="103">
        <v>5</v>
      </c>
      <c r="H131" s="65">
        <f t="shared" si="70"/>
        <v>1</v>
      </c>
      <c r="I131" s="104">
        <v>5</v>
      </c>
      <c r="J131" s="129">
        <f t="shared" si="71"/>
        <v>1</v>
      </c>
      <c r="K131" s="105">
        <v>5</v>
      </c>
      <c r="L131" s="130">
        <f t="shared" si="72"/>
        <v>1</v>
      </c>
      <c r="M131" s="131">
        <v>5</v>
      </c>
      <c r="N131" s="131">
        <v>5</v>
      </c>
      <c r="O131" s="102">
        <f t="shared" si="73"/>
        <v>1</v>
      </c>
      <c r="P131" s="132">
        <v>5</v>
      </c>
      <c r="Q131" s="119">
        <f t="shared" si="74"/>
        <v>1</v>
      </c>
      <c r="R131" s="120"/>
      <c r="T131" s="121">
        <f t="shared" si="75"/>
        <v>5</v>
      </c>
      <c r="U131" s="121" t="s">
        <v>144</v>
      </c>
      <c r="AR131" s="121">
        <f t="shared" si="76"/>
        <v>5</v>
      </c>
      <c r="AS131" s="121" t="s">
        <v>144</v>
      </c>
    </row>
    <row r="132" spans="1:45" s="121" customFormat="1" x14ac:dyDescent="0.25">
      <c r="A132" s="101">
        <v>19</v>
      </c>
      <c r="B132" s="122" t="s">
        <v>135</v>
      </c>
      <c r="C132" s="101">
        <v>5</v>
      </c>
      <c r="D132" s="98">
        <v>0</v>
      </c>
      <c r="E132" s="98">
        <v>0</v>
      </c>
      <c r="F132" s="64">
        <v>1</v>
      </c>
      <c r="G132" s="103">
        <v>5</v>
      </c>
      <c r="H132" s="65">
        <f t="shared" si="70"/>
        <v>1</v>
      </c>
      <c r="I132" s="104">
        <v>5</v>
      </c>
      <c r="J132" s="129">
        <f t="shared" si="71"/>
        <v>1</v>
      </c>
      <c r="K132" s="105">
        <v>5</v>
      </c>
      <c r="L132" s="130">
        <f t="shared" si="72"/>
        <v>1</v>
      </c>
      <c r="M132" s="131">
        <v>5</v>
      </c>
      <c r="N132" s="131">
        <v>5</v>
      </c>
      <c r="O132" s="102">
        <v>1</v>
      </c>
      <c r="P132" s="132">
        <v>5</v>
      </c>
      <c r="Q132" s="119">
        <f t="shared" si="74"/>
        <v>1</v>
      </c>
      <c r="R132" s="120"/>
      <c r="T132" s="121">
        <f t="shared" si="75"/>
        <v>5</v>
      </c>
      <c r="U132" s="121" t="s">
        <v>144</v>
      </c>
      <c r="AR132" s="121">
        <f t="shared" si="76"/>
        <v>5</v>
      </c>
      <c r="AS132" s="121" t="s">
        <v>144</v>
      </c>
    </row>
    <row r="133" spans="1:45" s="121" customFormat="1" x14ac:dyDescent="0.25">
      <c r="A133" s="101">
        <v>20</v>
      </c>
      <c r="B133" s="122" t="s">
        <v>136</v>
      </c>
      <c r="C133" s="101">
        <v>4</v>
      </c>
      <c r="D133" s="98">
        <v>0</v>
      </c>
      <c r="E133" s="98">
        <f t="shared" si="68"/>
        <v>0</v>
      </c>
      <c r="F133" s="64">
        <v>1</v>
      </c>
      <c r="G133" s="103">
        <v>4</v>
      </c>
      <c r="H133" s="65">
        <f t="shared" si="70"/>
        <v>1</v>
      </c>
      <c r="I133" s="104">
        <v>4</v>
      </c>
      <c r="J133" s="129">
        <f t="shared" si="71"/>
        <v>1</v>
      </c>
      <c r="K133" s="105">
        <v>4</v>
      </c>
      <c r="L133" s="130">
        <f t="shared" si="72"/>
        <v>1</v>
      </c>
      <c r="M133" s="131">
        <v>4</v>
      </c>
      <c r="N133" s="131">
        <v>4</v>
      </c>
      <c r="O133" s="102">
        <f t="shared" si="73"/>
        <v>1</v>
      </c>
      <c r="P133" s="132">
        <v>4</v>
      </c>
      <c r="Q133" s="119">
        <f t="shared" si="74"/>
        <v>1</v>
      </c>
      <c r="R133" s="120"/>
      <c r="T133" s="121">
        <f t="shared" si="75"/>
        <v>4</v>
      </c>
      <c r="U133" s="121" t="s">
        <v>144</v>
      </c>
      <c r="AR133" s="121">
        <f t="shared" si="76"/>
        <v>4</v>
      </c>
      <c r="AS133" s="121" t="s">
        <v>144</v>
      </c>
    </row>
    <row r="134" spans="1:45" s="121" customFormat="1" x14ac:dyDescent="0.25">
      <c r="A134" s="101">
        <v>21</v>
      </c>
      <c r="B134" s="122" t="s">
        <v>171</v>
      </c>
      <c r="C134" s="101">
        <v>19</v>
      </c>
      <c r="D134" s="98">
        <v>8</v>
      </c>
      <c r="E134" s="98">
        <v>8</v>
      </c>
      <c r="F134" s="64">
        <v>1</v>
      </c>
      <c r="G134" s="103">
        <v>19</v>
      </c>
      <c r="H134" s="65">
        <f t="shared" si="70"/>
        <v>1</v>
      </c>
      <c r="I134" s="104">
        <v>19</v>
      </c>
      <c r="J134" s="129">
        <f t="shared" si="71"/>
        <v>1</v>
      </c>
      <c r="K134" s="105">
        <v>19</v>
      </c>
      <c r="L134" s="130">
        <f t="shared" si="72"/>
        <v>1</v>
      </c>
      <c r="M134" s="131">
        <v>11</v>
      </c>
      <c r="N134" s="131">
        <v>11</v>
      </c>
      <c r="O134" s="102">
        <f t="shared" si="73"/>
        <v>1</v>
      </c>
      <c r="P134" s="132">
        <v>19</v>
      </c>
      <c r="Q134" s="119">
        <f t="shared" si="74"/>
        <v>1</v>
      </c>
      <c r="R134" s="120"/>
      <c r="T134" s="121">
        <f t="shared" si="75"/>
        <v>19</v>
      </c>
      <c r="U134" s="121" t="s">
        <v>144</v>
      </c>
    </row>
    <row r="135" spans="1:45" s="126" customFormat="1" x14ac:dyDescent="0.25">
      <c r="A135" s="280" t="s">
        <v>46</v>
      </c>
      <c r="B135" s="280"/>
      <c r="C135" s="123">
        <f>SUM(C114:C134)</f>
        <v>150</v>
      </c>
      <c r="D135" s="123">
        <f>SUM(D114:D134)</f>
        <v>44</v>
      </c>
      <c r="E135" s="123">
        <f>SUM(E114:E134)</f>
        <v>44</v>
      </c>
      <c r="F135" s="124">
        <f>E135/D135</f>
        <v>1</v>
      </c>
      <c r="G135" s="123">
        <f>SUM(G114:G134)</f>
        <v>150</v>
      </c>
      <c r="H135" s="124">
        <f t="shared" si="70"/>
        <v>1</v>
      </c>
      <c r="I135" s="123">
        <f>SUM(I114:I134)</f>
        <v>150</v>
      </c>
      <c r="J135" s="124">
        <f t="shared" si="71"/>
        <v>1</v>
      </c>
      <c r="K135" s="123">
        <f>SUM(K114:K134)</f>
        <v>150</v>
      </c>
      <c r="L135" s="124">
        <f>K135/C135</f>
        <v>1</v>
      </c>
      <c r="M135" s="123">
        <f>SUM(M114:M134)</f>
        <v>106</v>
      </c>
      <c r="N135" s="123">
        <f>SUM(N114:N134)</f>
        <v>106</v>
      </c>
      <c r="O135" s="124">
        <f>N135/M135</f>
        <v>1</v>
      </c>
      <c r="P135" s="123">
        <f>SUM(P114:P134)</f>
        <v>150</v>
      </c>
      <c r="Q135" s="124">
        <f t="shared" si="74"/>
        <v>1</v>
      </c>
      <c r="R135" s="120"/>
      <c r="T135" s="121">
        <f t="shared" si="75"/>
        <v>150</v>
      </c>
      <c r="U135" s="121"/>
      <c r="AR135" s="121">
        <f t="shared" si="76"/>
        <v>150</v>
      </c>
      <c r="AS135" s="121" t="s">
        <v>144</v>
      </c>
    </row>
    <row r="136" spans="1:45" s="121" customFormat="1" x14ac:dyDescent="0.25">
      <c r="A136" s="284" t="s">
        <v>21</v>
      </c>
      <c r="B136" s="284"/>
      <c r="C136" s="133">
        <f>C31+C42+C51+C59+C79+C93+C112+C135</f>
        <v>4395</v>
      </c>
      <c r="D136" s="133">
        <f>D31+D42+D51+D59+D79+D93+D112+D135</f>
        <v>3373</v>
      </c>
      <c r="E136" s="133">
        <f>E31+E42+E51+E59+E79+E93+E112+E135</f>
        <v>3373</v>
      </c>
      <c r="F136" s="134">
        <f>E136/D136</f>
        <v>1</v>
      </c>
      <c r="G136" s="133">
        <f>G31+G42+G51+G59+G79+G93+G112+G135</f>
        <v>4395</v>
      </c>
      <c r="H136" s="134">
        <f t="shared" si="70"/>
        <v>1</v>
      </c>
      <c r="I136" s="133">
        <f>I31+I42+I51+I59+I79+I93+I112+I135</f>
        <v>4395</v>
      </c>
      <c r="J136" s="134">
        <f t="shared" si="71"/>
        <v>1</v>
      </c>
      <c r="K136" s="133">
        <f>K31+K42+K51+K59+K79+K93+K112+K135</f>
        <v>4206</v>
      </c>
      <c r="L136" s="134">
        <f>K136/C136</f>
        <v>0.95699658703071677</v>
      </c>
      <c r="M136" s="133">
        <f>M31+M42+M51+M59+M79+M93+M112+M135</f>
        <v>1022</v>
      </c>
      <c r="N136" s="133">
        <f>N31+N42+N51+N59+N79+N93+N112+N135</f>
        <v>1022</v>
      </c>
      <c r="O136" s="134">
        <f>N136/M136</f>
        <v>1</v>
      </c>
      <c r="P136" s="133">
        <f>P31+P42+P51+P59+P79+P93+P112+P135</f>
        <v>3298</v>
      </c>
      <c r="Q136" s="134">
        <f t="shared" si="74"/>
        <v>0.75039817974971557</v>
      </c>
      <c r="R136" s="120"/>
    </row>
  </sheetData>
  <mergeCells count="32">
    <mergeCell ref="A94:Q94"/>
    <mergeCell ref="A112:B112"/>
    <mergeCell ref="A113:P113"/>
    <mergeCell ref="A135:B135"/>
    <mergeCell ref="A136:B136"/>
    <mergeCell ref="A80:Q80"/>
    <mergeCell ref="A93:B93"/>
    <mergeCell ref="A6:Q6"/>
    <mergeCell ref="A31:B31"/>
    <mergeCell ref="A32:Q32"/>
    <mergeCell ref="A42:B42"/>
    <mergeCell ref="A43:Q43"/>
    <mergeCell ref="A51:B51"/>
    <mergeCell ref="A52:Q52"/>
    <mergeCell ref="A59:B59"/>
    <mergeCell ref="A60:Q60"/>
    <mergeCell ref="A79:B79"/>
    <mergeCell ref="R4:R5"/>
    <mergeCell ref="E5:F5"/>
    <mergeCell ref="I5:J5"/>
    <mergeCell ref="N5:O5"/>
    <mergeCell ref="A1:Q1"/>
    <mergeCell ref="A2:Q2"/>
    <mergeCell ref="A3:Q3"/>
    <mergeCell ref="A4:A5"/>
    <mergeCell ref="B4:B5"/>
    <mergeCell ref="C4:C5"/>
    <mergeCell ref="D4:F4"/>
    <mergeCell ref="G4:H5"/>
    <mergeCell ref="M4:O4"/>
    <mergeCell ref="K4:L5"/>
    <mergeCell ref="P4:Q4"/>
  </mergeCells>
  <pageMargins left="0.39" right="0.09" top="0.13" bottom="0.16" header="0.27" footer="0.18"/>
  <pageSetup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A9FF-776E-405B-B298-5B9E68644FB5}">
  <dimension ref="B1:AV136"/>
  <sheetViews>
    <sheetView showGridLines="0" zoomScale="85" zoomScaleNormal="85" workbookViewId="0">
      <selection activeCell="I55" sqref="I55"/>
    </sheetView>
  </sheetViews>
  <sheetFormatPr defaultColWidth="8.7109375" defaultRowHeight="15" x14ac:dyDescent="0.25"/>
  <cols>
    <col min="1" max="1" width="8.7109375" style="112"/>
    <col min="2" max="2" width="6.5703125" style="135" customWidth="1"/>
    <col min="3" max="3" width="14.28515625" style="112" customWidth="1"/>
    <col min="4" max="4" width="8.7109375" style="135" customWidth="1"/>
    <col min="5" max="5" width="9.28515625" style="135" customWidth="1"/>
    <col min="6" max="8" width="7.28515625" style="135" customWidth="1"/>
    <col min="9" max="9" width="8.28515625" style="135" customWidth="1"/>
    <col min="10" max="10" width="5.42578125" style="135" customWidth="1"/>
    <col min="11" max="11" width="7.42578125" style="135" customWidth="1"/>
    <col min="12" max="12" width="6.28515625" style="135" customWidth="1"/>
    <col min="13" max="13" width="7.42578125" style="135" customWidth="1"/>
    <col min="14" max="14" width="7" style="135" customWidth="1"/>
    <col min="15" max="15" width="7.28515625" style="135" customWidth="1"/>
    <col min="16" max="16" width="9.7109375" style="135" customWidth="1"/>
    <col min="17" max="17" width="5.5703125" style="135" customWidth="1"/>
    <col min="18" max="18" width="6.28515625" style="135" customWidth="1"/>
    <col min="19" max="19" width="8.5703125" style="135" customWidth="1"/>
    <col min="20" max="20" width="7.42578125" style="135" customWidth="1"/>
    <col min="21" max="21" width="36.5703125" style="111" hidden="1" customWidth="1"/>
    <col min="22" max="22" width="29.28515625" style="112" hidden="1" customWidth="1"/>
    <col min="23" max="23" width="8.7109375" style="112" hidden="1" customWidth="1"/>
    <col min="24" max="24" width="59" style="112" hidden="1" customWidth="1"/>
    <col min="25" max="26" width="8.7109375" style="112" hidden="1" customWidth="1"/>
    <col min="27" max="27" width="13.7109375" style="112" hidden="1" customWidth="1"/>
    <col min="28" max="48" width="8.7109375" style="112" customWidth="1"/>
    <col min="49" max="16384" width="8.7109375" style="112"/>
  </cols>
  <sheetData>
    <row r="1" spans="2:48" x14ac:dyDescent="0.25">
      <c r="B1" s="239" t="s"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</row>
    <row r="2" spans="2:48" x14ac:dyDescent="0.25">
      <c r="B2" s="239" t="s">
        <v>172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</row>
    <row r="3" spans="2:48" x14ac:dyDescent="0.25">
      <c r="B3" s="240" t="s">
        <v>142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</row>
    <row r="4" spans="2:48" ht="38.65" customHeight="1" x14ac:dyDescent="0.25">
      <c r="B4" s="241" t="s">
        <v>3</v>
      </c>
      <c r="C4" s="241" t="s">
        <v>25</v>
      </c>
      <c r="D4" s="300" t="s">
        <v>143</v>
      </c>
      <c r="E4" s="302" t="s">
        <v>173</v>
      </c>
      <c r="F4" s="302"/>
      <c r="G4" s="302"/>
      <c r="H4" s="302"/>
      <c r="I4" s="279"/>
      <c r="J4" s="303" t="s">
        <v>7</v>
      </c>
      <c r="K4" s="304"/>
      <c r="L4" s="307" t="s">
        <v>8</v>
      </c>
      <c r="M4" s="308"/>
      <c r="N4" s="308"/>
      <c r="O4" s="309"/>
      <c r="P4" s="273" t="s">
        <v>138</v>
      </c>
      <c r="Q4" s="274"/>
      <c r="R4" s="275"/>
      <c r="S4" s="298" t="s">
        <v>157</v>
      </c>
      <c r="T4" s="299"/>
      <c r="U4" s="259" t="s">
        <v>9</v>
      </c>
    </row>
    <row r="5" spans="2:48" ht="43.5" customHeight="1" x14ac:dyDescent="0.25">
      <c r="B5" s="241"/>
      <c r="C5" s="241"/>
      <c r="D5" s="301"/>
      <c r="E5" s="113" t="s">
        <v>5</v>
      </c>
      <c r="F5" s="310" t="s">
        <v>10</v>
      </c>
      <c r="G5" s="310"/>
      <c r="H5" s="278" t="s">
        <v>174</v>
      </c>
      <c r="I5" s="279"/>
      <c r="J5" s="305"/>
      <c r="K5" s="306"/>
      <c r="L5" s="311" t="s">
        <v>11</v>
      </c>
      <c r="M5" s="311"/>
      <c r="N5" s="312" t="s">
        <v>12</v>
      </c>
      <c r="O5" s="312"/>
      <c r="P5" s="114" t="s">
        <v>5</v>
      </c>
      <c r="Q5" s="278" t="s">
        <v>140</v>
      </c>
      <c r="R5" s="279"/>
      <c r="S5" s="155" t="s">
        <v>158</v>
      </c>
      <c r="T5" s="155" t="s">
        <v>159</v>
      </c>
      <c r="U5" s="259"/>
    </row>
    <row r="6" spans="2:48" hidden="1" x14ac:dyDescent="0.25">
      <c r="B6" s="281" t="s">
        <v>13</v>
      </c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3"/>
      <c r="U6" s="116"/>
    </row>
    <row r="7" spans="2:48" s="121" customFormat="1" hidden="1" x14ac:dyDescent="0.25">
      <c r="B7" s="117">
        <v>1</v>
      </c>
      <c r="C7" s="118" t="s">
        <v>27</v>
      </c>
      <c r="D7" s="117">
        <v>135</v>
      </c>
      <c r="E7" s="98">
        <v>116</v>
      </c>
      <c r="F7" s="98">
        <f>E7</f>
        <v>116</v>
      </c>
      <c r="G7" s="98"/>
      <c r="H7" s="98"/>
      <c r="I7" s="64">
        <f>F7/E7</f>
        <v>1</v>
      </c>
      <c r="J7" s="107">
        <v>135</v>
      </c>
      <c r="K7" s="65">
        <f t="shared" ref="K7:K30" si="0">J7/D7</f>
        <v>1</v>
      </c>
      <c r="L7" s="104">
        <v>135</v>
      </c>
      <c r="M7" s="66">
        <f t="shared" ref="M7:M31" si="1">L7/D7</f>
        <v>1</v>
      </c>
      <c r="N7" s="105">
        <v>135</v>
      </c>
      <c r="O7" s="106">
        <f>N7/D7</f>
        <v>1</v>
      </c>
      <c r="P7" s="98">
        <v>19</v>
      </c>
      <c r="Q7" s="98">
        <v>19</v>
      </c>
      <c r="R7" s="64">
        <f>Q7/P7</f>
        <v>1</v>
      </c>
      <c r="S7" s="156">
        <v>128</v>
      </c>
      <c r="T7" s="119">
        <f t="shared" ref="T7:T31" si="2">S7/D7</f>
        <v>0.94814814814814818</v>
      </c>
      <c r="U7" s="120"/>
      <c r="W7" s="121">
        <f t="shared" ref="W7:W30" si="3">E7+P7</f>
        <v>135</v>
      </c>
      <c r="Z7" s="121">
        <f>F7+Q7</f>
        <v>135</v>
      </c>
      <c r="AA7" s="121" t="s">
        <v>153</v>
      </c>
      <c r="AU7" s="121">
        <f t="shared" ref="AU7:AU26" si="4">F7+Q7</f>
        <v>135</v>
      </c>
      <c r="AV7" s="121" t="s">
        <v>144</v>
      </c>
    </row>
    <row r="8" spans="2:48" s="121" customFormat="1" hidden="1" x14ac:dyDescent="0.25">
      <c r="B8" s="117">
        <v>2</v>
      </c>
      <c r="C8" s="122" t="s">
        <v>151</v>
      </c>
      <c r="D8" s="117">
        <v>205</v>
      </c>
      <c r="E8" s="98">
        <v>177</v>
      </c>
      <c r="F8" s="98">
        <v>177</v>
      </c>
      <c r="G8" s="98"/>
      <c r="H8" s="98"/>
      <c r="I8" s="64">
        <f t="shared" ref="I8:I30" si="5">F8/E8</f>
        <v>1</v>
      </c>
      <c r="J8" s="107">
        <v>205</v>
      </c>
      <c r="K8" s="65">
        <f t="shared" si="0"/>
        <v>1</v>
      </c>
      <c r="L8" s="104">
        <v>205</v>
      </c>
      <c r="M8" s="66">
        <f t="shared" si="1"/>
        <v>1</v>
      </c>
      <c r="N8" s="105">
        <v>205</v>
      </c>
      <c r="O8" s="106">
        <f t="shared" ref="O8:O30" si="6">N8/D8</f>
        <v>1</v>
      </c>
      <c r="P8" s="98">
        <v>28</v>
      </c>
      <c r="Q8" s="98">
        <v>28</v>
      </c>
      <c r="R8" s="64">
        <f t="shared" ref="R8:R26" si="7">Q8/P8</f>
        <v>1</v>
      </c>
      <c r="S8" s="156">
        <v>205</v>
      </c>
      <c r="T8" s="119">
        <f t="shared" si="2"/>
        <v>1</v>
      </c>
      <c r="U8" s="120"/>
      <c r="W8" s="121">
        <f t="shared" si="3"/>
        <v>205</v>
      </c>
      <c r="Z8" s="121">
        <f t="shared" ref="Z8:Z30" si="8">E8+P8</f>
        <v>205</v>
      </c>
      <c r="AA8" s="121" t="s">
        <v>153</v>
      </c>
      <c r="AU8" s="121">
        <f t="shared" si="4"/>
        <v>205</v>
      </c>
      <c r="AV8" s="121" t="s">
        <v>144</v>
      </c>
    </row>
    <row r="9" spans="2:48" s="121" customFormat="1" hidden="1" x14ac:dyDescent="0.25">
      <c r="B9" s="117">
        <v>3</v>
      </c>
      <c r="C9" s="122" t="s">
        <v>152</v>
      </c>
      <c r="D9" s="117">
        <v>33</v>
      </c>
      <c r="E9" s="98">
        <v>29</v>
      </c>
      <c r="F9" s="98">
        <f t="shared" ref="F9" si="9">E9</f>
        <v>29</v>
      </c>
      <c r="G9" s="98"/>
      <c r="H9" s="98"/>
      <c r="I9" s="64">
        <f t="shared" si="5"/>
        <v>1</v>
      </c>
      <c r="J9" s="107">
        <v>33</v>
      </c>
      <c r="K9" s="65">
        <f t="shared" si="0"/>
        <v>1</v>
      </c>
      <c r="L9" s="104">
        <v>33</v>
      </c>
      <c r="M9" s="66">
        <f t="shared" si="1"/>
        <v>1</v>
      </c>
      <c r="N9" s="105">
        <v>33</v>
      </c>
      <c r="O9" s="106">
        <f t="shared" si="6"/>
        <v>1</v>
      </c>
      <c r="P9" s="98">
        <v>4</v>
      </c>
      <c r="Q9" s="98">
        <v>4</v>
      </c>
      <c r="R9" s="64">
        <f t="shared" si="7"/>
        <v>1</v>
      </c>
      <c r="S9" s="156">
        <v>33</v>
      </c>
      <c r="T9" s="119">
        <f t="shared" si="2"/>
        <v>1</v>
      </c>
      <c r="U9" s="120"/>
      <c r="W9" s="121">
        <f t="shared" si="3"/>
        <v>33</v>
      </c>
      <c r="Z9" s="121">
        <f t="shared" si="8"/>
        <v>33</v>
      </c>
      <c r="AA9" s="121" t="s">
        <v>153</v>
      </c>
    </row>
    <row r="10" spans="2:48" s="121" customFormat="1" hidden="1" x14ac:dyDescent="0.25">
      <c r="B10" s="117">
        <v>4</v>
      </c>
      <c r="C10" s="122" t="s">
        <v>29</v>
      </c>
      <c r="D10" s="117">
        <v>91</v>
      </c>
      <c r="E10" s="98">
        <v>75</v>
      </c>
      <c r="F10" s="98">
        <v>75</v>
      </c>
      <c r="G10" s="98"/>
      <c r="H10" s="98"/>
      <c r="I10" s="64">
        <f t="shared" si="5"/>
        <v>1</v>
      </c>
      <c r="J10" s="107">
        <v>91</v>
      </c>
      <c r="K10" s="65">
        <f t="shared" si="0"/>
        <v>1</v>
      </c>
      <c r="L10" s="104">
        <v>91</v>
      </c>
      <c r="M10" s="66">
        <f t="shared" si="1"/>
        <v>1</v>
      </c>
      <c r="N10" s="105">
        <v>91</v>
      </c>
      <c r="O10" s="106">
        <f t="shared" si="6"/>
        <v>1</v>
      </c>
      <c r="P10" s="98">
        <v>16</v>
      </c>
      <c r="Q10" s="98">
        <v>16</v>
      </c>
      <c r="R10" s="64">
        <f t="shared" si="7"/>
        <v>1</v>
      </c>
      <c r="S10" s="156">
        <v>80</v>
      </c>
      <c r="T10" s="119">
        <f t="shared" si="2"/>
        <v>0.87912087912087911</v>
      </c>
      <c r="U10" s="120"/>
      <c r="W10" s="121">
        <f t="shared" si="3"/>
        <v>91</v>
      </c>
      <c r="Z10" s="121">
        <f t="shared" si="8"/>
        <v>91</v>
      </c>
      <c r="AA10" s="121" t="s">
        <v>153</v>
      </c>
      <c r="AU10" s="121">
        <f t="shared" si="4"/>
        <v>91</v>
      </c>
      <c r="AV10" s="121" t="s">
        <v>144</v>
      </c>
    </row>
    <row r="11" spans="2:48" s="121" customFormat="1" hidden="1" x14ac:dyDescent="0.25">
      <c r="B11" s="117">
        <v>5</v>
      </c>
      <c r="C11" s="122" t="s">
        <v>30</v>
      </c>
      <c r="D11" s="117">
        <v>64</v>
      </c>
      <c r="E11" s="98">
        <v>52</v>
      </c>
      <c r="F11" s="98">
        <v>52</v>
      </c>
      <c r="G11" s="98"/>
      <c r="H11" s="98"/>
      <c r="I11" s="64">
        <f t="shared" si="5"/>
        <v>1</v>
      </c>
      <c r="J11" s="107">
        <v>64</v>
      </c>
      <c r="K11" s="65">
        <f t="shared" si="0"/>
        <v>1</v>
      </c>
      <c r="L11" s="104">
        <v>64</v>
      </c>
      <c r="M11" s="66">
        <f t="shared" si="1"/>
        <v>1</v>
      </c>
      <c r="N11" s="105">
        <v>64</v>
      </c>
      <c r="O11" s="106">
        <f t="shared" si="6"/>
        <v>1</v>
      </c>
      <c r="P11" s="98">
        <v>12</v>
      </c>
      <c r="Q11" s="98">
        <v>12</v>
      </c>
      <c r="R11" s="64">
        <f t="shared" si="7"/>
        <v>1</v>
      </c>
      <c r="S11" s="156">
        <v>64</v>
      </c>
      <c r="T11" s="119">
        <f t="shared" si="2"/>
        <v>1</v>
      </c>
      <c r="U11" s="120"/>
      <c r="W11" s="121">
        <f t="shared" si="3"/>
        <v>64</v>
      </c>
      <c r="Z11" s="121">
        <f t="shared" si="8"/>
        <v>64</v>
      </c>
      <c r="AA11" s="121" t="s">
        <v>153</v>
      </c>
      <c r="AU11" s="121">
        <f t="shared" si="4"/>
        <v>64</v>
      </c>
      <c r="AV11" s="121" t="s">
        <v>144</v>
      </c>
    </row>
    <row r="12" spans="2:48" s="121" customFormat="1" hidden="1" x14ac:dyDescent="0.25">
      <c r="B12" s="117">
        <v>6</v>
      </c>
      <c r="C12" s="122" t="s">
        <v>160</v>
      </c>
      <c r="D12" s="117">
        <v>126</v>
      </c>
      <c r="E12" s="98">
        <v>108</v>
      </c>
      <c r="F12" s="98">
        <v>108</v>
      </c>
      <c r="G12" s="98"/>
      <c r="H12" s="98"/>
      <c r="I12" s="64">
        <f t="shared" si="5"/>
        <v>1</v>
      </c>
      <c r="J12" s="107">
        <v>126</v>
      </c>
      <c r="K12" s="65">
        <f t="shared" si="0"/>
        <v>1</v>
      </c>
      <c r="L12" s="104">
        <v>126</v>
      </c>
      <c r="M12" s="66">
        <f t="shared" si="1"/>
        <v>1</v>
      </c>
      <c r="N12" s="105">
        <v>126</v>
      </c>
      <c r="O12" s="106">
        <f t="shared" si="6"/>
        <v>1</v>
      </c>
      <c r="P12" s="98">
        <v>18</v>
      </c>
      <c r="Q12" s="98">
        <v>18</v>
      </c>
      <c r="R12" s="64">
        <f t="shared" si="7"/>
        <v>1</v>
      </c>
      <c r="S12" s="156">
        <v>126</v>
      </c>
      <c r="T12" s="119">
        <f t="shared" si="2"/>
        <v>1</v>
      </c>
      <c r="U12" s="120"/>
      <c r="W12" s="121">
        <f t="shared" si="3"/>
        <v>126</v>
      </c>
      <c r="Z12" s="121">
        <f t="shared" si="8"/>
        <v>126</v>
      </c>
      <c r="AA12" s="121" t="s">
        <v>153</v>
      </c>
      <c r="AU12" s="121">
        <f t="shared" si="4"/>
        <v>126</v>
      </c>
      <c r="AV12" s="121" t="s">
        <v>144</v>
      </c>
    </row>
    <row r="13" spans="2:48" s="121" customFormat="1" hidden="1" x14ac:dyDescent="0.25">
      <c r="B13" s="117">
        <v>7</v>
      </c>
      <c r="C13" s="122" t="s">
        <v>161</v>
      </c>
      <c r="D13" s="117">
        <v>81</v>
      </c>
      <c r="E13" s="98">
        <v>58</v>
      </c>
      <c r="F13" s="98">
        <v>58</v>
      </c>
      <c r="G13" s="98"/>
      <c r="H13" s="98"/>
      <c r="I13" s="64">
        <f t="shared" si="5"/>
        <v>1</v>
      </c>
      <c r="J13" s="107">
        <v>81</v>
      </c>
      <c r="K13" s="65">
        <f t="shared" si="0"/>
        <v>1</v>
      </c>
      <c r="L13" s="104">
        <v>81</v>
      </c>
      <c r="M13" s="66">
        <f t="shared" si="1"/>
        <v>1</v>
      </c>
      <c r="N13" s="105">
        <v>81</v>
      </c>
      <c r="O13" s="106">
        <f t="shared" si="6"/>
        <v>1</v>
      </c>
      <c r="P13" s="98">
        <v>23</v>
      </c>
      <c r="Q13" s="98">
        <v>23</v>
      </c>
      <c r="R13" s="64">
        <f t="shared" si="7"/>
        <v>1</v>
      </c>
      <c r="S13" s="156">
        <v>81</v>
      </c>
      <c r="T13" s="119">
        <f t="shared" si="2"/>
        <v>1</v>
      </c>
      <c r="U13" s="120"/>
      <c r="W13" s="121">
        <f t="shared" si="3"/>
        <v>81</v>
      </c>
      <c r="Z13" s="121">
        <f t="shared" si="8"/>
        <v>81</v>
      </c>
      <c r="AA13" s="121" t="s">
        <v>153</v>
      </c>
    </row>
    <row r="14" spans="2:48" s="121" customFormat="1" hidden="1" x14ac:dyDescent="0.25">
      <c r="B14" s="117">
        <v>8</v>
      </c>
      <c r="C14" s="122" t="s">
        <v>162</v>
      </c>
      <c r="D14" s="117">
        <v>14</v>
      </c>
      <c r="E14" s="98">
        <f t="shared" ref="E14:E30" si="10">D14-P14</f>
        <v>13</v>
      </c>
      <c r="F14" s="98">
        <f t="shared" ref="F14:F30" si="11">E14</f>
        <v>13</v>
      </c>
      <c r="G14" s="98"/>
      <c r="H14" s="98"/>
      <c r="I14" s="64">
        <f t="shared" si="5"/>
        <v>1</v>
      </c>
      <c r="J14" s="107">
        <v>14</v>
      </c>
      <c r="K14" s="65">
        <f t="shared" si="0"/>
        <v>1</v>
      </c>
      <c r="L14" s="104">
        <v>14</v>
      </c>
      <c r="M14" s="66">
        <f t="shared" si="1"/>
        <v>1</v>
      </c>
      <c r="N14" s="105">
        <v>14</v>
      </c>
      <c r="O14" s="106">
        <f t="shared" si="6"/>
        <v>1</v>
      </c>
      <c r="P14" s="98">
        <v>1</v>
      </c>
      <c r="Q14" s="98">
        <v>1</v>
      </c>
      <c r="R14" s="64">
        <f t="shared" si="7"/>
        <v>1</v>
      </c>
      <c r="S14" s="156">
        <v>14</v>
      </c>
      <c r="T14" s="119">
        <f t="shared" si="2"/>
        <v>1</v>
      </c>
      <c r="U14" s="120"/>
      <c r="W14" s="121">
        <f t="shared" si="3"/>
        <v>14</v>
      </c>
      <c r="Z14" s="121">
        <f t="shared" si="8"/>
        <v>14</v>
      </c>
      <c r="AA14" s="121" t="s">
        <v>153</v>
      </c>
      <c r="AU14" s="121">
        <f t="shared" si="4"/>
        <v>14</v>
      </c>
      <c r="AV14" s="121" t="s">
        <v>144</v>
      </c>
    </row>
    <row r="15" spans="2:48" s="121" customFormat="1" hidden="1" x14ac:dyDescent="0.25">
      <c r="B15" s="117">
        <v>9</v>
      </c>
      <c r="C15" s="122" t="s">
        <v>163</v>
      </c>
      <c r="D15" s="117">
        <v>4</v>
      </c>
      <c r="E15" s="98">
        <v>4</v>
      </c>
      <c r="F15" s="98">
        <v>4</v>
      </c>
      <c r="G15" s="98"/>
      <c r="H15" s="98"/>
      <c r="I15" s="64">
        <f t="shared" si="5"/>
        <v>1</v>
      </c>
      <c r="J15" s="107">
        <v>4</v>
      </c>
      <c r="K15" s="65">
        <f t="shared" si="0"/>
        <v>1</v>
      </c>
      <c r="L15" s="104">
        <v>4</v>
      </c>
      <c r="M15" s="66">
        <f t="shared" si="1"/>
        <v>1</v>
      </c>
      <c r="N15" s="105">
        <v>4</v>
      </c>
      <c r="O15" s="106">
        <f t="shared" si="6"/>
        <v>1</v>
      </c>
      <c r="P15" s="98">
        <v>0</v>
      </c>
      <c r="Q15" s="98">
        <v>0</v>
      </c>
      <c r="R15" s="64">
        <v>1</v>
      </c>
      <c r="S15" s="156">
        <v>4</v>
      </c>
      <c r="T15" s="119">
        <f t="shared" si="2"/>
        <v>1</v>
      </c>
      <c r="U15" s="120"/>
      <c r="W15" s="121">
        <f t="shared" si="3"/>
        <v>4</v>
      </c>
      <c r="Z15" s="121">
        <f t="shared" si="8"/>
        <v>4</v>
      </c>
      <c r="AA15" s="121" t="s">
        <v>153</v>
      </c>
    </row>
    <row r="16" spans="2:48" s="121" customFormat="1" hidden="1" x14ac:dyDescent="0.25">
      <c r="B16" s="117">
        <v>10</v>
      </c>
      <c r="C16" s="122" t="s">
        <v>164</v>
      </c>
      <c r="D16" s="117">
        <v>40</v>
      </c>
      <c r="E16" s="98">
        <v>37</v>
      </c>
      <c r="F16" s="98">
        <f t="shared" si="11"/>
        <v>37</v>
      </c>
      <c r="G16" s="98"/>
      <c r="H16" s="98"/>
      <c r="I16" s="64">
        <f t="shared" si="5"/>
        <v>1</v>
      </c>
      <c r="J16" s="107">
        <v>40</v>
      </c>
      <c r="K16" s="65">
        <f t="shared" si="0"/>
        <v>1</v>
      </c>
      <c r="L16" s="104">
        <v>40</v>
      </c>
      <c r="M16" s="66">
        <f t="shared" si="1"/>
        <v>1</v>
      </c>
      <c r="N16" s="105">
        <v>40</v>
      </c>
      <c r="O16" s="106">
        <f t="shared" si="6"/>
        <v>1</v>
      </c>
      <c r="P16" s="98">
        <v>3</v>
      </c>
      <c r="Q16" s="98">
        <v>3</v>
      </c>
      <c r="R16" s="64">
        <f t="shared" si="7"/>
        <v>1</v>
      </c>
      <c r="S16" s="156">
        <v>40</v>
      </c>
      <c r="T16" s="119">
        <f t="shared" si="2"/>
        <v>1</v>
      </c>
      <c r="U16" s="120"/>
      <c r="W16" s="121">
        <f t="shared" si="3"/>
        <v>40</v>
      </c>
      <c r="Z16" s="121">
        <f t="shared" si="8"/>
        <v>40</v>
      </c>
      <c r="AA16" s="121" t="s">
        <v>153</v>
      </c>
      <c r="AU16" s="121">
        <f t="shared" si="4"/>
        <v>40</v>
      </c>
      <c r="AV16" s="121" t="s">
        <v>144</v>
      </c>
    </row>
    <row r="17" spans="2:48" s="121" customFormat="1" hidden="1" x14ac:dyDescent="0.25">
      <c r="B17" s="117">
        <v>11</v>
      </c>
      <c r="C17" s="122" t="s">
        <v>165</v>
      </c>
      <c r="D17" s="117">
        <v>27</v>
      </c>
      <c r="E17" s="98">
        <v>26</v>
      </c>
      <c r="F17" s="98">
        <v>26</v>
      </c>
      <c r="G17" s="98"/>
      <c r="H17" s="98"/>
      <c r="I17" s="64">
        <f t="shared" si="5"/>
        <v>1</v>
      </c>
      <c r="J17" s="107">
        <v>27</v>
      </c>
      <c r="K17" s="65">
        <f t="shared" si="0"/>
        <v>1</v>
      </c>
      <c r="L17" s="104">
        <v>27</v>
      </c>
      <c r="M17" s="66">
        <f t="shared" si="1"/>
        <v>1</v>
      </c>
      <c r="N17" s="105">
        <v>27</v>
      </c>
      <c r="O17" s="106">
        <f t="shared" si="6"/>
        <v>1</v>
      </c>
      <c r="P17" s="98">
        <v>1</v>
      </c>
      <c r="Q17" s="98">
        <v>1</v>
      </c>
      <c r="R17" s="64">
        <v>1</v>
      </c>
      <c r="S17" s="156">
        <v>27</v>
      </c>
      <c r="T17" s="119">
        <f t="shared" si="2"/>
        <v>1</v>
      </c>
      <c r="U17" s="120"/>
      <c r="W17" s="121">
        <f t="shared" si="3"/>
        <v>27</v>
      </c>
      <c r="Z17" s="121">
        <f t="shared" si="8"/>
        <v>27</v>
      </c>
      <c r="AA17" s="121" t="s">
        <v>153</v>
      </c>
    </row>
    <row r="18" spans="2:48" s="121" customFormat="1" hidden="1" x14ac:dyDescent="0.25">
      <c r="B18" s="117">
        <v>12</v>
      </c>
      <c r="C18" s="122" t="s">
        <v>34</v>
      </c>
      <c r="D18" s="117">
        <v>21</v>
      </c>
      <c r="E18" s="98">
        <v>21</v>
      </c>
      <c r="F18" s="98">
        <f t="shared" si="11"/>
        <v>21</v>
      </c>
      <c r="G18" s="98"/>
      <c r="H18" s="98"/>
      <c r="I18" s="64">
        <f t="shared" si="5"/>
        <v>1</v>
      </c>
      <c r="J18" s="107">
        <v>21</v>
      </c>
      <c r="K18" s="65">
        <f t="shared" si="0"/>
        <v>1</v>
      </c>
      <c r="L18" s="104">
        <v>21</v>
      </c>
      <c r="M18" s="66">
        <f t="shared" si="1"/>
        <v>1</v>
      </c>
      <c r="N18" s="105">
        <v>21</v>
      </c>
      <c r="O18" s="106">
        <f t="shared" si="6"/>
        <v>1</v>
      </c>
      <c r="P18" s="98">
        <v>0</v>
      </c>
      <c r="Q18" s="98">
        <v>0</v>
      </c>
      <c r="R18" s="64">
        <v>1</v>
      </c>
      <c r="S18" s="156">
        <v>19</v>
      </c>
      <c r="T18" s="119">
        <f t="shared" si="2"/>
        <v>0.90476190476190477</v>
      </c>
      <c r="U18" s="120"/>
      <c r="W18" s="121">
        <f t="shared" si="3"/>
        <v>21</v>
      </c>
      <c r="Z18" s="121">
        <f t="shared" si="8"/>
        <v>21</v>
      </c>
      <c r="AA18" s="121" t="s">
        <v>153</v>
      </c>
      <c r="AU18" s="121">
        <f t="shared" si="4"/>
        <v>21</v>
      </c>
      <c r="AV18" s="121" t="s">
        <v>144</v>
      </c>
    </row>
    <row r="19" spans="2:48" s="121" customFormat="1" hidden="1" x14ac:dyDescent="0.25">
      <c r="B19" s="117">
        <v>13</v>
      </c>
      <c r="C19" s="122" t="s">
        <v>35</v>
      </c>
      <c r="D19" s="117">
        <v>12</v>
      </c>
      <c r="E19" s="98">
        <v>8</v>
      </c>
      <c r="F19" s="98">
        <f t="shared" si="11"/>
        <v>8</v>
      </c>
      <c r="G19" s="98"/>
      <c r="H19" s="98"/>
      <c r="I19" s="64">
        <f t="shared" si="5"/>
        <v>1</v>
      </c>
      <c r="J19" s="107">
        <v>12</v>
      </c>
      <c r="K19" s="65">
        <f t="shared" si="0"/>
        <v>1</v>
      </c>
      <c r="L19" s="104">
        <v>12</v>
      </c>
      <c r="M19" s="66">
        <f t="shared" si="1"/>
        <v>1</v>
      </c>
      <c r="N19" s="105">
        <v>12</v>
      </c>
      <c r="O19" s="106">
        <f t="shared" si="6"/>
        <v>1</v>
      </c>
      <c r="P19" s="98">
        <v>4</v>
      </c>
      <c r="Q19" s="98">
        <v>4</v>
      </c>
      <c r="R19" s="64">
        <f t="shared" si="7"/>
        <v>1</v>
      </c>
      <c r="S19" s="156">
        <v>12</v>
      </c>
      <c r="T19" s="119">
        <f t="shared" si="2"/>
        <v>1</v>
      </c>
      <c r="U19" s="120"/>
      <c r="W19" s="121">
        <f t="shared" si="3"/>
        <v>12</v>
      </c>
      <c r="Z19" s="121">
        <f t="shared" si="8"/>
        <v>12</v>
      </c>
      <c r="AA19" s="121" t="s">
        <v>153</v>
      </c>
      <c r="AU19" s="121">
        <f t="shared" si="4"/>
        <v>12</v>
      </c>
      <c r="AV19" s="121" t="s">
        <v>144</v>
      </c>
    </row>
    <row r="20" spans="2:48" s="121" customFormat="1" hidden="1" x14ac:dyDescent="0.25">
      <c r="B20" s="117">
        <v>14</v>
      </c>
      <c r="C20" s="122" t="s">
        <v>36</v>
      </c>
      <c r="D20" s="117">
        <v>13</v>
      </c>
      <c r="E20" s="98">
        <v>10</v>
      </c>
      <c r="F20" s="98">
        <v>10</v>
      </c>
      <c r="G20" s="98"/>
      <c r="H20" s="98"/>
      <c r="I20" s="64">
        <f t="shared" si="5"/>
        <v>1</v>
      </c>
      <c r="J20" s="107">
        <v>13</v>
      </c>
      <c r="K20" s="65">
        <f t="shared" si="0"/>
        <v>1</v>
      </c>
      <c r="L20" s="104">
        <v>13</v>
      </c>
      <c r="M20" s="66">
        <f t="shared" si="1"/>
        <v>1</v>
      </c>
      <c r="N20" s="105">
        <v>13</v>
      </c>
      <c r="O20" s="106">
        <f t="shared" si="6"/>
        <v>1</v>
      </c>
      <c r="P20" s="98">
        <v>3</v>
      </c>
      <c r="Q20" s="98">
        <v>3</v>
      </c>
      <c r="R20" s="64">
        <f t="shared" si="7"/>
        <v>1</v>
      </c>
      <c r="S20" s="156">
        <v>13</v>
      </c>
      <c r="T20" s="119">
        <f t="shared" si="2"/>
        <v>1</v>
      </c>
      <c r="U20" s="120"/>
      <c r="W20" s="121">
        <f t="shared" si="3"/>
        <v>13</v>
      </c>
      <c r="Z20" s="121">
        <f t="shared" si="8"/>
        <v>13</v>
      </c>
      <c r="AA20" s="121" t="s">
        <v>153</v>
      </c>
      <c r="AU20" s="121">
        <f t="shared" si="4"/>
        <v>13</v>
      </c>
      <c r="AV20" s="121" t="s">
        <v>144</v>
      </c>
    </row>
    <row r="21" spans="2:48" s="121" customFormat="1" hidden="1" x14ac:dyDescent="0.25">
      <c r="B21" s="117">
        <v>15</v>
      </c>
      <c r="C21" s="122" t="s">
        <v>37</v>
      </c>
      <c r="D21" s="117">
        <v>15</v>
      </c>
      <c r="E21" s="98">
        <v>13</v>
      </c>
      <c r="F21" s="98">
        <v>13</v>
      </c>
      <c r="G21" s="98"/>
      <c r="H21" s="98"/>
      <c r="I21" s="64">
        <f t="shared" si="5"/>
        <v>1</v>
      </c>
      <c r="J21" s="107">
        <v>15</v>
      </c>
      <c r="K21" s="65">
        <f t="shared" si="0"/>
        <v>1</v>
      </c>
      <c r="L21" s="104">
        <v>15</v>
      </c>
      <c r="M21" s="66">
        <f t="shared" si="1"/>
        <v>1</v>
      </c>
      <c r="N21" s="105">
        <v>15</v>
      </c>
      <c r="O21" s="106">
        <f t="shared" si="6"/>
        <v>1</v>
      </c>
      <c r="P21" s="98">
        <v>2</v>
      </c>
      <c r="Q21" s="98">
        <v>2</v>
      </c>
      <c r="R21" s="64">
        <v>1</v>
      </c>
      <c r="S21" s="156">
        <v>15</v>
      </c>
      <c r="T21" s="119">
        <f t="shared" si="2"/>
        <v>1</v>
      </c>
      <c r="U21" s="120"/>
      <c r="W21" s="121">
        <f t="shared" si="3"/>
        <v>15</v>
      </c>
      <c r="Z21" s="121">
        <f t="shared" si="8"/>
        <v>15</v>
      </c>
      <c r="AA21" s="121" t="s">
        <v>153</v>
      </c>
      <c r="AU21" s="121">
        <f t="shared" si="4"/>
        <v>15</v>
      </c>
      <c r="AV21" s="121" t="s">
        <v>144</v>
      </c>
    </row>
    <row r="22" spans="2:48" s="121" customFormat="1" hidden="1" x14ac:dyDescent="0.25">
      <c r="B22" s="117">
        <v>16</v>
      </c>
      <c r="C22" s="122" t="s">
        <v>38</v>
      </c>
      <c r="D22" s="117">
        <v>6</v>
      </c>
      <c r="E22" s="98">
        <v>2</v>
      </c>
      <c r="F22" s="98">
        <f t="shared" si="11"/>
        <v>2</v>
      </c>
      <c r="G22" s="98"/>
      <c r="H22" s="98"/>
      <c r="I22" s="64">
        <f t="shared" si="5"/>
        <v>1</v>
      </c>
      <c r="J22" s="107">
        <v>6</v>
      </c>
      <c r="K22" s="65">
        <f t="shared" si="0"/>
        <v>1</v>
      </c>
      <c r="L22" s="104">
        <v>6</v>
      </c>
      <c r="M22" s="66">
        <f t="shared" si="1"/>
        <v>1</v>
      </c>
      <c r="N22" s="105">
        <v>6</v>
      </c>
      <c r="O22" s="106">
        <f t="shared" si="6"/>
        <v>1</v>
      </c>
      <c r="P22" s="98">
        <v>4</v>
      </c>
      <c r="Q22" s="98">
        <v>4</v>
      </c>
      <c r="R22" s="64">
        <v>1</v>
      </c>
      <c r="S22" s="156">
        <v>6</v>
      </c>
      <c r="T22" s="119">
        <f t="shared" si="2"/>
        <v>1</v>
      </c>
      <c r="U22" s="120"/>
      <c r="W22" s="121">
        <f t="shared" si="3"/>
        <v>6</v>
      </c>
      <c r="Z22" s="121">
        <f t="shared" si="8"/>
        <v>6</v>
      </c>
      <c r="AA22" s="121" t="s">
        <v>153</v>
      </c>
      <c r="AU22" s="121">
        <f t="shared" si="4"/>
        <v>6</v>
      </c>
      <c r="AV22" s="121" t="s">
        <v>144</v>
      </c>
    </row>
    <row r="23" spans="2:48" s="121" customFormat="1" hidden="1" x14ac:dyDescent="0.25">
      <c r="B23" s="117">
        <v>17</v>
      </c>
      <c r="C23" s="122" t="s">
        <v>39</v>
      </c>
      <c r="D23" s="117">
        <v>4</v>
      </c>
      <c r="E23" s="98">
        <v>3</v>
      </c>
      <c r="F23" s="98">
        <f t="shared" si="11"/>
        <v>3</v>
      </c>
      <c r="G23" s="98"/>
      <c r="H23" s="98"/>
      <c r="I23" s="64">
        <f t="shared" si="5"/>
        <v>1</v>
      </c>
      <c r="J23" s="107">
        <v>4</v>
      </c>
      <c r="K23" s="65">
        <f t="shared" si="0"/>
        <v>1</v>
      </c>
      <c r="L23" s="104">
        <v>4</v>
      </c>
      <c r="M23" s="66">
        <f t="shared" si="1"/>
        <v>1</v>
      </c>
      <c r="N23" s="105">
        <v>4</v>
      </c>
      <c r="O23" s="106">
        <f t="shared" si="6"/>
        <v>1</v>
      </c>
      <c r="P23" s="98">
        <v>1</v>
      </c>
      <c r="Q23" s="98">
        <v>1</v>
      </c>
      <c r="R23" s="64">
        <f t="shared" si="7"/>
        <v>1</v>
      </c>
      <c r="S23" s="156">
        <v>4</v>
      </c>
      <c r="T23" s="119">
        <f t="shared" si="2"/>
        <v>1</v>
      </c>
      <c r="U23" s="120"/>
      <c r="W23" s="121">
        <f t="shared" si="3"/>
        <v>4</v>
      </c>
      <c r="Z23" s="121">
        <f t="shared" si="8"/>
        <v>4</v>
      </c>
      <c r="AA23" s="121" t="s">
        <v>153</v>
      </c>
      <c r="AU23" s="121">
        <f t="shared" si="4"/>
        <v>4</v>
      </c>
      <c r="AV23" s="121" t="s">
        <v>144</v>
      </c>
    </row>
    <row r="24" spans="2:48" s="121" customFormat="1" hidden="1" x14ac:dyDescent="0.25">
      <c r="B24" s="117">
        <v>18</v>
      </c>
      <c r="C24" s="122" t="s">
        <v>40</v>
      </c>
      <c r="D24" s="117">
        <v>9</v>
      </c>
      <c r="E24" s="98">
        <f t="shared" si="10"/>
        <v>8</v>
      </c>
      <c r="F24" s="98">
        <f t="shared" si="11"/>
        <v>8</v>
      </c>
      <c r="G24" s="98"/>
      <c r="H24" s="98"/>
      <c r="I24" s="64">
        <f t="shared" si="5"/>
        <v>1</v>
      </c>
      <c r="J24" s="107">
        <v>9</v>
      </c>
      <c r="K24" s="65">
        <f t="shared" si="0"/>
        <v>1</v>
      </c>
      <c r="L24" s="104">
        <v>9</v>
      </c>
      <c r="M24" s="66">
        <f t="shared" si="1"/>
        <v>1</v>
      </c>
      <c r="N24" s="105">
        <v>9</v>
      </c>
      <c r="O24" s="106">
        <f t="shared" si="6"/>
        <v>1</v>
      </c>
      <c r="P24" s="98">
        <v>1</v>
      </c>
      <c r="Q24" s="98">
        <v>1</v>
      </c>
      <c r="R24" s="64">
        <f t="shared" si="7"/>
        <v>1</v>
      </c>
      <c r="S24" s="156">
        <v>9</v>
      </c>
      <c r="T24" s="119">
        <f t="shared" si="2"/>
        <v>1</v>
      </c>
      <c r="U24" s="120"/>
      <c r="W24" s="121">
        <f t="shared" si="3"/>
        <v>9</v>
      </c>
      <c r="Z24" s="121">
        <f t="shared" si="8"/>
        <v>9</v>
      </c>
      <c r="AA24" s="121" t="s">
        <v>153</v>
      </c>
      <c r="AU24" s="121">
        <f t="shared" si="4"/>
        <v>9</v>
      </c>
      <c r="AV24" s="121" t="s">
        <v>144</v>
      </c>
    </row>
    <row r="25" spans="2:48" s="121" customFormat="1" hidden="1" x14ac:dyDescent="0.25">
      <c r="B25" s="117">
        <v>19</v>
      </c>
      <c r="C25" s="122" t="s">
        <v>41</v>
      </c>
      <c r="D25" s="117">
        <v>1</v>
      </c>
      <c r="E25" s="98">
        <v>1</v>
      </c>
      <c r="F25" s="98">
        <v>1</v>
      </c>
      <c r="G25" s="98"/>
      <c r="H25" s="98"/>
      <c r="I25" s="64">
        <f t="shared" si="5"/>
        <v>1</v>
      </c>
      <c r="J25" s="107">
        <v>1</v>
      </c>
      <c r="K25" s="65">
        <f t="shared" si="0"/>
        <v>1</v>
      </c>
      <c r="L25" s="104">
        <v>1</v>
      </c>
      <c r="M25" s="66">
        <f t="shared" si="1"/>
        <v>1</v>
      </c>
      <c r="N25" s="105">
        <v>1</v>
      </c>
      <c r="O25" s="106">
        <f t="shared" si="6"/>
        <v>1</v>
      </c>
      <c r="P25" s="98">
        <v>0</v>
      </c>
      <c r="Q25" s="98">
        <v>0</v>
      </c>
      <c r="R25" s="64">
        <f>IFERROR(Q25/P25,0)</f>
        <v>0</v>
      </c>
      <c r="S25" s="156">
        <v>1</v>
      </c>
      <c r="T25" s="119">
        <f t="shared" si="2"/>
        <v>1</v>
      </c>
      <c r="U25" s="120"/>
      <c r="W25" s="121">
        <f t="shared" si="3"/>
        <v>1</v>
      </c>
      <c r="Z25" s="121">
        <f t="shared" si="8"/>
        <v>1</v>
      </c>
      <c r="AA25" s="121" t="s">
        <v>153</v>
      </c>
      <c r="AU25" s="121">
        <f t="shared" si="4"/>
        <v>1</v>
      </c>
      <c r="AV25" s="121" t="s">
        <v>144</v>
      </c>
    </row>
    <row r="26" spans="2:48" s="121" customFormat="1" hidden="1" x14ac:dyDescent="0.25">
      <c r="B26" s="117">
        <v>20</v>
      </c>
      <c r="C26" s="122" t="s">
        <v>166</v>
      </c>
      <c r="D26" s="117">
        <v>6</v>
      </c>
      <c r="E26" s="98">
        <v>2</v>
      </c>
      <c r="F26" s="98">
        <v>2</v>
      </c>
      <c r="G26" s="98"/>
      <c r="H26" s="98"/>
      <c r="I26" s="64">
        <f t="shared" si="5"/>
        <v>1</v>
      </c>
      <c r="J26" s="107">
        <v>6</v>
      </c>
      <c r="K26" s="65">
        <f t="shared" si="0"/>
        <v>1</v>
      </c>
      <c r="L26" s="104">
        <v>6</v>
      </c>
      <c r="M26" s="66">
        <f t="shared" si="1"/>
        <v>1</v>
      </c>
      <c r="N26" s="105">
        <v>6</v>
      </c>
      <c r="O26" s="106">
        <f t="shared" si="6"/>
        <v>1</v>
      </c>
      <c r="P26" s="98">
        <v>4</v>
      </c>
      <c r="Q26" s="98">
        <v>4</v>
      </c>
      <c r="R26" s="64">
        <f t="shared" si="7"/>
        <v>1</v>
      </c>
      <c r="S26" s="156">
        <v>6</v>
      </c>
      <c r="T26" s="119">
        <f t="shared" si="2"/>
        <v>1</v>
      </c>
      <c r="U26" s="120"/>
      <c r="W26" s="121">
        <f t="shared" si="3"/>
        <v>6</v>
      </c>
      <c r="Z26" s="121">
        <f t="shared" si="8"/>
        <v>6</v>
      </c>
      <c r="AA26" s="121" t="s">
        <v>153</v>
      </c>
      <c r="AU26" s="121">
        <f t="shared" si="4"/>
        <v>6</v>
      </c>
      <c r="AV26" s="121" t="s">
        <v>144</v>
      </c>
    </row>
    <row r="27" spans="2:48" s="121" customFormat="1" hidden="1" x14ac:dyDescent="0.25">
      <c r="B27" s="117">
        <v>21</v>
      </c>
      <c r="C27" s="122" t="s">
        <v>167</v>
      </c>
      <c r="D27" s="117">
        <v>3</v>
      </c>
      <c r="E27" s="98">
        <v>3</v>
      </c>
      <c r="F27" s="98">
        <v>3</v>
      </c>
      <c r="G27" s="98"/>
      <c r="H27" s="98"/>
      <c r="I27" s="64">
        <f t="shared" si="5"/>
        <v>1</v>
      </c>
      <c r="J27" s="107">
        <v>3</v>
      </c>
      <c r="K27" s="65">
        <f t="shared" si="0"/>
        <v>1</v>
      </c>
      <c r="L27" s="104">
        <v>3</v>
      </c>
      <c r="M27" s="66">
        <f t="shared" si="1"/>
        <v>1</v>
      </c>
      <c r="N27" s="105">
        <v>3</v>
      </c>
      <c r="O27" s="106">
        <f t="shared" si="6"/>
        <v>1</v>
      </c>
      <c r="P27" s="98">
        <v>0</v>
      </c>
      <c r="Q27" s="98">
        <v>0</v>
      </c>
      <c r="R27" s="64">
        <v>1</v>
      </c>
      <c r="S27" s="156">
        <v>3</v>
      </c>
      <c r="T27" s="119">
        <f t="shared" si="2"/>
        <v>1</v>
      </c>
      <c r="U27" s="120"/>
      <c r="W27" s="121">
        <f t="shared" si="3"/>
        <v>3</v>
      </c>
      <c r="Z27" s="121">
        <f t="shared" si="8"/>
        <v>3</v>
      </c>
      <c r="AA27" s="121" t="s">
        <v>153</v>
      </c>
    </row>
    <row r="28" spans="2:48" s="121" customFormat="1" hidden="1" x14ac:dyDescent="0.25">
      <c r="B28" s="117">
        <v>22</v>
      </c>
      <c r="C28" s="122" t="s">
        <v>43</v>
      </c>
      <c r="D28" s="117">
        <v>1</v>
      </c>
      <c r="E28" s="98">
        <v>1</v>
      </c>
      <c r="F28" s="98">
        <v>1</v>
      </c>
      <c r="G28" s="98"/>
      <c r="H28" s="98"/>
      <c r="I28" s="64">
        <f t="shared" si="5"/>
        <v>1</v>
      </c>
      <c r="J28" s="107">
        <v>1</v>
      </c>
      <c r="K28" s="65">
        <f t="shared" si="0"/>
        <v>1</v>
      </c>
      <c r="L28" s="104">
        <v>1</v>
      </c>
      <c r="M28" s="66">
        <f t="shared" si="1"/>
        <v>1</v>
      </c>
      <c r="N28" s="105">
        <v>1</v>
      </c>
      <c r="O28" s="106">
        <f t="shared" si="6"/>
        <v>1</v>
      </c>
      <c r="P28" s="98">
        <v>0</v>
      </c>
      <c r="Q28" s="98">
        <v>0</v>
      </c>
      <c r="R28" s="64">
        <v>1</v>
      </c>
      <c r="S28" s="156">
        <v>1</v>
      </c>
      <c r="T28" s="119">
        <f t="shared" si="2"/>
        <v>1</v>
      </c>
      <c r="U28" s="120"/>
      <c r="W28" s="121">
        <f t="shared" si="3"/>
        <v>1</v>
      </c>
      <c r="Z28" s="121">
        <f t="shared" si="8"/>
        <v>1</v>
      </c>
      <c r="AA28" s="121" t="s">
        <v>153</v>
      </c>
      <c r="AU28" s="121">
        <f t="shared" ref="AU28" si="12">F28+Q28</f>
        <v>1</v>
      </c>
      <c r="AV28" s="121" t="s">
        <v>144</v>
      </c>
    </row>
    <row r="29" spans="2:48" s="121" customFormat="1" hidden="1" x14ac:dyDescent="0.25">
      <c r="B29" s="117">
        <v>23</v>
      </c>
      <c r="C29" s="118" t="s">
        <v>44</v>
      </c>
      <c r="D29" s="117">
        <v>23</v>
      </c>
      <c r="E29" s="98">
        <v>23</v>
      </c>
      <c r="F29" s="98">
        <v>23</v>
      </c>
      <c r="G29" s="98"/>
      <c r="H29" s="98"/>
      <c r="I29" s="64">
        <f t="shared" si="5"/>
        <v>1</v>
      </c>
      <c r="J29" s="107">
        <v>23</v>
      </c>
      <c r="K29" s="65">
        <f t="shared" si="0"/>
        <v>1</v>
      </c>
      <c r="L29" s="104">
        <v>23</v>
      </c>
      <c r="M29" s="66">
        <f t="shared" si="1"/>
        <v>1</v>
      </c>
      <c r="N29" s="105">
        <v>23</v>
      </c>
      <c r="O29" s="106">
        <f t="shared" si="6"/>
        <v>1</v>
      </c>
      <c r="P29" s="98">
        <v>0</v>
      </c>
      <c r="Q29" s="98">
        <v>0</v>
      </c>
      <c r="R29" s="64">
        <v>1</v>
      </c>
      <c r="S29" s="156">
        <v>23</v>
      </c>
      <c r="T29" s="119">
        <f t="shared" si="2"/>
        <v>1</v>
      </c>
      <c r="U29" s="120"/>
      <c r="W29" s="121">
        <f t="shared" si="3"/>
        <v>23</v>
      </c>
      <c r="Z29" s="121">
        <f t="shared" si="8"/>
        <v>23</v>
      </c>
      <c r="AA29" s="121" t="s">
        <v>153</v>
      </c>
      <c r="AU29" s="121">
        <f>F29+Q29</f>
        <v>23</v>
      </c>
      <c r="AV29" s="121" t="s">
        <v>144</v>
      </c>
    </row>
    <row r="30" spans="2:48" s="121" customFormat="1" hidden="1" x14ac:dyDescent="0.25">
      <c r="B30" s="117">
        <v>24</v>
      </c>
      <c r="C30" s="118" t="s">
        <v>45</v>
      </c>
      <c r="D30" s="117">
        <v>94</v>
      </c>
      <c r="E30" s="98">
        <f t="shared" si="10"/>
        <v>94</v>
      </c>
      <c r="F30" s="98">
        <f t="shared" si="11"/>
        <v>94</v>
      </c>
      <c r="G30" s="98"/>
      <c r="H30" s="98"/>
      <c r="I30" s="64">
        <f t="shared" si="5"/>
        <v>1</v>
      </c>
      <c r="J30" s="107">
        <v>94</v>
      </c>
      <c r="K30" s="65">
        <f t="shared" si="0"/>
        <v>1</v>
      </c>
      <c r="L30" s="104">
        <v>94</v>
      </c>
      <c r="M30" s="66">
        <f t="shared" si="1"/>
        <v>1</v>
      </c>
      <c r="N30" s="105">
        <v>94</v>
      </c>
      <c r="O30" s="106">
        <f t="shared" si="6"/>
        <v>1</v>
      </c>
      <c r="P30" s="98">
        <v>0</v>
      </c>
      <c r="Q30" s="98">
        <v>0</v>
      </c>
      <c r="R30" s="64">
        <v>1</v>
      </c>
      <c r="S30" s="156">
        <v>94</v>
      </c>
      <c r="T30" s="119">
        <f t="shared" si="2"/>
        <v>1</v>
      </c>
      <c r="U30" s="120"/>
      <c r="W30" s="121">
        <f t="shared" si="3"/>
        <v>94</v>
      </c>
      <c r="Z30" s="121">
        <f t="shared" si="8"/>
        <v>94</v>
      </c>
      <c r="AA30" s="121" t="s">
        <v>153</v>
      </c>
      <c r="AU30" s="121">
        <f>F30+Q30</f>
        <v>94</v>
      </c>
      <c r="AV30" s="121" t="s">
        <v>144</v>
      </c>
    </row>
    <row r="31" spans="2:48" s="126" customFormat="1" hidden="1" x14ac:dyDescent="0.25">
      <c r="B31" s="280" t="s">
        <v>46</v>
      </c>
      <c r="C31" s="280"/>
      <c r="D31" s="123">
        <f>SUM(D7:D30)</f>
        <v>1028</v>
      </c>
      <c r="E31" s="123">
        <f>SUM(E7:E30)</f>
        <v>884</v>
      </c>
      <c r="F31" s="123">
        <f>SUM(F7:F30)</f>
        <v>884</v>
      </c>
      <c r="G31" s="123"/>
      <c r="H31" s="123"/>
      <c r="I31" s="124">
        <f>F31/E31</f>
        <v>1</v>
      </c>
      <c r="J31" s="123">
        <f>SUM(J7:J30)</f>
        <v>1028</v>
      </c>
      <c r="K31" s="124">
        <f>J31/D31</f>
        <v>1</v>
      </c>
      <c r="L31" s="123">
        <f>SUM(L7:L30)</f>
        <v>1028</v>
      </c>
      <c r="M31" s="124">
        <f t="shared" si="1"/>
        <v>1</v>
      </c>
      <c r="N31" s="123">
        <f>SUM(N7:N30)</f>
        <v>1028</v>
      </c>
      <c r="O31" s="124">
        <f>N31/(D31)</f>
        <v>1</v>
      </c>
      <c r="P31" s="123">
        <f>SUM(P7:P30)</f>
        <v>144</v>
      </c>
      <c r="Q31" s="123">
        <f>SUM(Q7:Q30)</f>
        <v>144</v>
      </c>
      <c r="R31" s="124">
        <f>Q31/P31</f>
        <v>1</v>
      </c>
      <c r="S31" s="157">
        <f>SUM(S7:S30)</f>
        <v>1008</v>
      </c>
      <c r="T31" s="124">
        <f t="shared" si="2"/>
        <v>0.98054474708171202</v>
      </c>
      <c r="U31" s="125"/>
      <c r="W31" s="121">
        <f>E31+P31</f>
        <v>1028</v>
      </c>
      <c r="X31" s="121"/>
    </row>
    <row r="32" spans="2:48" s="121" customFormat="1" hidden="1" x14ac:dyDescent="0.25">
      <c r="B32" s="281" t="s">
        <v>14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3"/>
      <c r="U32" s="120"/>
    </row>
    <row r="33" spans="2:48" s="121" customFormat="1" hidden="1" x14ac:dyDescent="0.25">
      <c r="B33" s="101">
        <v>1</v>
      </c>
      <c r="C33" s="122" t="s">
        <v>47</v>
      </c>
      <c r="D33" s="101">
        <v>84</v>
      </c>
      <c r="E33" s="98">
        <v>80</v>
      </c>
      <c r="F33" s="98">
        <f t="shared" ref="F33:F40" si="13">E33</f>
        <v>80</v>
      </c>
      <c r="G33" s="98"/>
      <c r="H33" s="98"/>
      <c r="I33" s="102">
        <f>F33/E33</f>
        <v>1</v>
      </c>
      <c r="J33" s="103">
        <v>84</v>
      </c>
      <c r="K33" s="65">
        <f t="shared" ref="K33:K42" si="14">J33/D33</f>
        <v>1</v>
      </c>
      <c r="L33" s="104">
        <v>84</v>
      </c>
      <c r="M33" s="66">
        <f t="shared" ref="M33:M42" si="15">L33/D33</f>
        <v>1</v>
      </c>
      <c r="N33" s="105">
        <v>84</v>
      </c>
      <c r="O33" s="106">
        <f t="shared" ref="O33:O42" si="16">N33/D33</f>
        <v>1</v>
      </c>
      <c r="P33" s="98">
        <v>4</v>
      </c>
      <c r="Q33" s="98">
        <v>4</v>
      </c>
      <c r="R33" s="64">
        <f t="shared" ref="R33:R41" si="17">Q33/P33</f>
        <v>1</v>
      </c>
      <c r="S33" s="88">
        <v>84</v>
      </c>
      <c r="T33" s="119">
        <f t="shared" ref="T33:T42" si="18">S33/D33</f>
        <v>1</v>
      </c>
      <c r="U33" s="120"/>
      <c r="W33" s="121">
        <f t="shared" ref="W33:W42" si="19">E33+P33</f>
        <v>84</v>
      </c>
      <c r="Z33" s="121">
        <f t="shared" ref="Z33:Z41" si="20">E33+P33</f>
        <v>84</v>
      </c>
      <c r="AA33" s="121" t="s">
        <v>153</v>
      </c>
      <c r="AU33" s="121">
        <f t="shared" ref="AU33:AU41" si="21">F33+Q33</f>
        <v>84</v>
      </c>
      <c r="AV33" s="121" t="s">
        <v>144</v>
      </c>
    </row>
    <row r="34" spans="2:48" s="121" customFormat="1" hidden="1" x14ac:dyDescent="0.25">
      <c r="B34" s="101">
        <v>2</v>
      </c>
      <c r="C34" s="122" t="s">
        <v>48</v>
      </c>
      <c r="D34" s="101">
        <v>97</v>
      </c>
      <c r="E34" s="98">
        <v>83</v>
      </c>
      <c r="F34" s="98">
        <v>83</v>
      </c>
      <c r="G34" s="98"/>
      <c r="H34" s="98"/>
      <c r="I34" s="102">
        <f t="shared" ref="I34:I41" si="22">F34/E34</f>
        <v>1</v>
      </c>
      <c r="J34" s="103">
        <v>97</v>
      </c>
      <c r="K34" s="65">
        <f t="shared" si="14"/>
        <v>1</v>
      </c>
      <c r="L34" s="104">
        <v>97</v>
      </c>
      <c r="M34" s="66">
        <f t="shared" si="15"/>
        <v>1</v>
      </c>
      <c r="N34" s="105">
        <v>97</v>
      </c>
      <c r="O34" s="106">
        <f t="shared" si="16"/>
        <v>1</v>
      </c>
      <c r="P34" s="98">
        <v>14</v>
      </c>
      <c r="Q34" s="98">
        <v>14</v>
      </c>
      <c r="R34" s="64">
        <f t="shared" si="17"/>
        <v>1</v>
      </c>
      <c r="S34" s="88">
        <v>97</v>
      </c>
      <c r="T34" s="119">
        <f t="shared" si="18"/>
        <v>1</v>
      </c>
      <c r="U34" s="120"/>
      <c r="W34" s="121">
        <f t="shared" si="19"/>
        <v>97</v>
      </c>
      <c r="Z34" s="121">
        <f t="shared" si="20"/>
        <v>97</v>
      </c>
      <c r="AA34" s="121" t="s">
        <v>153</v>
      </c>
      <c r="AU34" s="121">
        <f t="shared" si="21"/>
        <v>97</v>
      </c>
      <c r="AV34" s="121" t="s">
        <v>144</v>
      </c>
    </row>
    <row r="35" spans="2:48" s="121" customFormat="1" hidden="1" x14ac:dyDescent="0.25">
      <c r="B35" s="101">
        <v>3</v>
      </c>
      <c r="C35" s="122" t="s">
        <v>49</v>
      </c>
      <c r="D35" s="101">
        <v>16</v>
      </c>
      <c r="E35" s="98">
        <f t="shared" ref="E35" si="23">D35-P35</f>
        <v>9</v>
      </c>
      <c r="F35" s="98">
        <f t="shared" si="13"/>
        <v>9</v>
      </c>
      <c r="G35" s="98"/>
      <c r="H35" s="98"/>
      <c r="I35" s="102">
        <f t="shared" si="22"/>
        <v>1</v>
      </c>
      <c r="J35" s="103">
        <v>16</v>
      </c>
      <c r="K35" s="65">
        <f t="shared" si="14"/>
        <v>1</v>
      </c>
      <c r="L35" s="104">
        <v>16</v>
      </c>
      <c r="M35" s="66">
        <f t="shared" si="15"/>
        <v>1</v>
      </c>
      <c r="N35" s="105">
        <v>16</v>
      </c>
      <c r="O35" s="106">
        <f t="shared" si="16"/>
        <v>1</v>
      </c>
      <c r="P35" s="98">
        <v>7</v>
      </c>
      <c r="Q35" s="98">
        <v>7</v>
      </c>
      <c r="R35" s="64">
        <f t="shared" si="17"/>
        <v>1</v>
      </c>
      <c r="S35" s="88">
        <v>16</v>
      </c>
      <c r="T35" s="119">
        <f t="shared" si="18"/>
        <v>1</v>
      </c>
      <c r="U35" s="120"/>
      <c r="W35" s="121">
        <f t="shared" si="19"/>
        <v>16</v>
      </c>
      <c r="Z35" s="121">
        <f t="shared" si="20"/>
        <v>16</v>
      </c>
      <c r="AA35" s="121" t="s">
        <v>153</v>
      </c>
      <c r="AU35" s="121">
        <f t="shared" si="21"/>
        <v>16</v>
      </c>
      <c r="AV35" s="121" t="s">
        <v>144</v>
      </c>
    </row>
    <row r="36" spans="2:48" s="121" customFormat="1" hidden="1" x14ac:dyDescent="0.25">
      <c r="B36" s="101">
        <v>4</v>
      </c>
      <c r="C36" s="122" t="s">
        <v>50</v>
      </c>
      <c r="D36" s="101">
        <v>30</v>
      </c>
      <c r="E36" s="98">
        <v>10</v>
      </c>
      <c r="F36" s="98">
        <v>10</v>
      </c>
      <c r="G36" s="98"/>
      <c r="H36" s="98"/>
      <c r="I36" s="102">
        <f t="shared" si="22"/>
        <v>1</v>
      </c>
      <c r="J36" s="103">
        <v>30</v>
      </c>
      <c r="K36" s="65">
        <f t="shared" si="14"/>
        <v>1</v>
      </c>
      <c r="L36" s="104">
        <v>30</v>
      </c>
      <c r="M36" s="66">
        <f t="shared" si="15"/>
        <v>1</v>
      </c>
      <c r="N36" s="105">
        <v>30</v>
      </c>
      <c r="O36" s="106">
        <f t="shared" si="16"/>
        <v>1</v>
      </c>
      <c r="P36" s="98">
        <v>20</v>
      </c>
      <c r="Q36" s="98">
        <v>20</v>
      </c>
      <c r="R36" s="64">
        <f t="shared" si="17"/>
        <v>1</v>
      </c>
      <c r="S36" s="88">
        <v>30</v>
      </c>
      <c r="T36" s="119">
        <f t="shared" si="18"/>
        <v>1</v>
      </c>
      <c r="U36" s="120"/>
      <c r="W36" s="121">
        <f t="shared" si="19"/>
        <v>30</v>
      </c>
      <c r="Z36" s="121">
        <f t="shared" si="20"/>
        <v>30</v>
      </c>
      <c r="AA36" s="121" t="s">
        <v>153</v>
      </c>
      <c r="AU36" s="121">
        <f t="shared" si="21"/>
        <v>30</v>
      </c>
      <c r="AV36" s="121" t="s">
        <v>144</v>
      </c>
    </row>
    <row r="37" spans="2:48" s="121" customFormat="1" hidden="1" x14ac:dyDescent="0.25">
      <c r="B37" s="101">
        <v>5</v>
      </c>
      <c r="C37" s="122" t="s">
        <v>51</v>
      </c>
      <c r="D37" s="101">
        <v>14</v>
      </c>
      <c r="E37" s="98">
        <v>13</v>
      </c>
      <c r="F37" s="98">
        <f t="shared" si="13"/>
        <v>13</v>
      </c>
      <c r="G37" s="98"/>
      <c r="H37" s="98"/>
      <c r="I37" s="102">
        <f t="shared" si="22"/>
        <v>1</v>
      </c>
      <c r="J37" s="103">
        <v>14</v>
      </c>
      <c r="K37" s="65">
        <f t="shared" si="14"/>
        <v>1</v>
      </c>
      <c r="L37" s="104">
        <v>14</v>
      </c>
      <c r="M37" s="66">
        <f t="shared" si="15"/>
        <v>1</v>
      </c>
      <c r="N37" s="105">
        <v>14</v>
      </c>
      <c r="O37" s="106">
        <f t="shared" si="16"/>
        <v>1</v>
      </c>
      <c r="P37" s="98">
        <v>1</v>
      </c>
      <c r="Q37" s="98">
        <v>1</v>
      </c>
      <c r="R37" s="64">
        <f t="shared" si="17"/>
        <v>1</v>
      </c>
      <c r="S37" s="88">
        <v>14</v>
      </c>
      <c r="T37" s="119">
        <f t="shared" si="18"/>
        <v>1</v>
      </c>
      <c r="U37" s="120"/>
      <c r="W37" s="121">
        <f t="shared" si="19"/>
        <v>14</v>
      </c>
      <c r="Z37" s="121">
        <f t="shared" si="20"/>
        <v>14</v>
      </c>
      <c r="AA37" s="121" t="s">
        <v>153</v>
      </c>
      <c r="AU37" s="121">
        <f t="shared" si="21"/>
        <v>14</v>
      </c>
      <c r="AV37" s="121" t="s">
        <v>144</v>
      </c>
    </row>
    <row r="38" spans="2:48" s="121" customFormat="1" hidden="1" x14ac:dyDescent="0.25">
      <c r="B38" s="101">
        <v>6</v>
      </c>
      <c r="C38" s="122" t="s">
        <v>52</v>
      </c>
      <c r="D38" s="101">
        <v>93</v>
      </c>
      <c r="E38" s="98">
        <v>78</v>
      </c>
      <c r="F38" s="98">
        <f t="shared" si="13"/>
        <v>78</v>
      </c>
      <c r="G38" s="98"/>
      <c r="H38" s="98"/>
      <c r="I38" s="102">
        <f t="shared" si="22"/>
        <v>1</v>
      </c>
      <c r="J38" s="103">
        <v>93</v>
      </c>
      <c r="K38" s="65">
        <f t="shared" si="14"/>
        <v>1</v>
      </c>
      <c r="L38" s="104">
        <v>93</v>
      </c>
      <c r="M38" s="66">
        <f t="shared" si="15"/>
        <v>1</v>
      </c>
      <c r="N38" s="105">
        <v>93</v>
      </c>
      <c r="O38" s="106">
        <f t="shared" si="16"/>
        <v>1</v>
      </c>
      <c r="P38" s="98">
        <v>15</v>
      </c>
      <c r="Q38" s="98">
        <v>15</v>
      </c>
      <c r="R38" s="64">
        <f t="shared" si="17"/>
        <v>1</v>
      </c>
      <c r="S38" s="88">
        <v>93</v>
      </c>
      <c r="T38" s="119">
        <f t="shared" si="18"/>
        <v>1</v>
      </c>
      <c r="U38" s="120"/>
      <c r="W38" s="121">
        <f t="shared" si="19"/>
        <v>93</v>
      </c>
      <c r="Z38" s="121">
        <f t="shared" si="20"/>
        <v>93</v>
      </c>
      <c r="AA38" s="121" t="s">
        <v>153</v>
      </c>
      <c r="AU38" s="121">
        <f t="shared" si="21"/>
        <v>93</v>
      </c>
      <c r="AV38" s="121" t="s">
        <v>144</v>
      </c>
    </row>
    <row r="39" spans="2:48" s="121" customFormat="1" hidden="1" x14ac:dyDescent="0.25">
      <c r="B39" s="101">
        <v>7</v>
      </c>
      <c r="C39" s="122" t="s">
        <v>53</v>
      </c>
      <c r="D39" s="101">
        <v>33</v>
      </c>
      <c r="E39" s="98">
        <v>0</v>
      </c>
      <c r="F39" s="98">
        <f t="shared" si="13"/>
        <v>0</v>
      </c>
      <c r="G39" s="98"/>
      <c r="H39" s="98"/>
      <c r="I39" s="102">
        <v>1</v>
      </c>
      <c r="J39" s="103">
        <v>33</v>
      </c>
      <c r="K39" s="65">
        <f t="shared" si="14"/>
        <v>1</v>
      </c>
      <c r="L39" s="104">
        <v>33</v>
      </c>
      <c r="M39" s="66">
        <f t="shared" si="15"/>
        <v>1</v>
      </c>
      <c r="N39" s="105">
        <v>33</v>
      </c>
      <c r="O39" s="106">
        <f t="shared" si="16"/>
        <v>1</v>
      </c>
      <c r="P39" s="98">
        <v>33</v>
      </c>
      <c r="Q39" s="98">
        <v>33</v>
      </c>
      <c r="R39" s="64">
        <f t="shared" si="17"/>
        <v>1</v>
      </c>
      <c r="S39" s="88">
        <v>33</v>
      </c>
      <c r="T39" s="119">
        <f t="shared" si="18"/>
        <v>1</v>
      </c>
      <c r="U39" s="120"/>
      <c r="W39" s="121">
        <f t="shared" si="19"/>
        <v>33</v>
      </c>
      <c r="Z39" s="121">
        <f t="shared" si="20"/>
        <v>33</v>
      </c>
      <c r="AA39" s="121" t="s">
        <v>153</v>
      </c>
      <c r="AU39" s="121">
        <f t="shared" si="21"/>
        <v>33</v>
      </c>
      <c r="AV39" s="121" t="s">
        <v>144</v>
      </c>
    </row>
    <row r="40" spans="2:48" s="121" customFormat="1" hidden="1" x14ac:dyDescent="0.25">
      <c r="B40" s="101">
        <v>8</v>
      </c>
      <c r="C40" s="122" t="s">
        <v>54</v>
      </c>
      <c r="D40" s="101">
        <v>31</v>
      </c>
      <c r="E40" s="98">
        <v>23</v>
      </c>
      <c r="F40" s="98">
        <f t="shared" si="13"/>
        <v>23</v>
      </c>
      <c r="G40" s="98"/>
      <c r="H40" s="98"/>
      <c r="I40" s="102">
        <f t="shared" si="22"/>
        <v>1</v>
      </c>
      <c r="J40" s="103">
        <v>31</v>
      </c>
      <c r="K40" s="65">
        <f t="shared" si="14"/>
        <v>1</v>
      </c>
      <c r="L40" s="104">
        <v>31</v>
      </c>
      <c r="M40" s="66">
        <f t="shared" si="15"/>
        <v>1</v>
      </c>
      <c r="N40" s="105">
        <v>31</v>
      </c>
      <c r="O40" s="106">
        <f t="shared" si="16"/>
        <v>1</v>
      </c>
      <c r="P40" s="98">
        <v>8</v>
      </c>
      <c r="Q40" s="98">
        <v>8</v>
      </c>
      <c r="R40" s="64">
        <f t="shared" si="17"/>
        <v>1</v>
      </c>
      <c r="S40" s="88">
        <v>31</v>
      </c>
      <c r="T40" s="119">
        <f t="shared" si="18"/>
        <v>1</v>
      </c>
      <c r="U40" s="120"/>
      <c r="W40" s="121">
        <f t="shared" si="19"/>
        <v>31</v>
      </c>
      <c r="Z40" s="121">
        <f t="shared" si="20"/>
        <v>31</v>
      </c>
      <c r="AA40" s="121" t="s">
        <v>153</v>
      </c>
      <c r="AU40" s="121">
        <f t="shared" si="21"/>
        <v>31</v>
      </c>
      <c r="AV40" s="121" t="s">
        <v>144</v>
      </c>
    </row>
    <row r="41" spans="2:48" s="121" customFormat="1" hidden="1" x14ac:dyDescent="0.25">
      <c r="B41" s="101">
        <v>9</v>
      </c>
      <c r="C41" s="122" t="s">
        <v>55</v>
      </c>
      <c r="D41" s="101">
        <v>15</v>
      </c>
      <c r="E41" s="98">
        <v>13</v>
      </c>
      <c r="F41" s="98">
        <v>13</v>
      </c>
      <c r="G41" s="98"/>
      <c r="H41" s="98"/>
      <c r="I41" s="102">
        <f t="shared" si="22"/>
        <v>1</v>
      </c>
      <c r="J41" s="103">
        <v>15</v>
      </c>
      <c r="K41" s="65">
        <f t="shared" si="14"/>
        <v>1</v>
      </c>
      <c r="L41" s="104">
        <v>15</v>
      </c>
      <c r="M41" s="66">
        <f t="shared" si="15"/>
        <v>1</v>
      </c>
      <c r="N41" s="105">
        <v>15</v>
      </c>
      <c r="O41" s="106">
        <f t="shared" si="16"/>
        <v>1</v>
      </c>
      <c r="P41" s="98">
        <v>2</v>
      </c>
      <c r="Q41" s="98">
        <v>2</v>
      </c>
      <c r="R41" s="64">
        <f t="shared" si="17"/>
        <v>1</v>
      </c>
      <c r="S41" s="88">
        <v>15</v>
      </c>
      <c r="T41" s="119">
        <f t="shared" si="18"/>
        <v>1</v>
      </c>
      <c r="U41" s="120"/>
      <c r="W41" s="121">
        <f t="shared" si="19"/>
        <v>15</v>
      </c>
      <c r="Z41" s="121">
        <f t="shared" si="20"/>
        <v>15</v>
      </c>
      <c r="AA41" s="121" t="s">
        <v>153</v>
      </c>
      <c r="AU41" s="121">
        <f t="shared" si="21"/>
        <v>15</v>
      </c>
      <c r="AV41" s="121" t="s">
        <v>144</v>
      </c>
    </row>
    <row r="42" spans="2:48" s="126" customFormat="1" hidden="1" x14ac:dyDescent="0.25">
      <c r="B42" s="280" t="s">
        <v>46</v>
      </c>
      <c r="C42" s="280"/>
      <c r="D42" s="123">
        <f>SUM(D33:D41)</f>
        <v>413</v>
      </c>
      <c r="E42" s="123">
        <f>SUM(E33:E41)</f>
        <v>309</v>
      </c>
      <c r="F42" s="123">
        <f>SUM(F33:F41)</f>
        <v>309</v>
      </c>
      <c r="G42" s="123"/>
      <c r="H42" s="123"/>
      <c r="I42" s="124">
        <f>F42/E42</f>
        <v>1</v>
      </c>
      <c r="J42" s="123">
        <f>SUM(J33:J41)</f>
        <v>413</v>
      </c>
      <c r="K42" s="124">
        <f t="shared" si="14"/>
        <v>1</v>
      </c>
      <c r="L42" s="123">
        <f>SUM(L33:L41)</f>
        <v>413</v>
      </c>
      <c r="M42" s="124">
        <f t="shared" si="15"/>
        <v>1</v>
      </c>
      <c r="N42" s="123">
        <f>SUM(N33:N41)</f>
        <v>413</v>
      </c>
      <c r="O42" s="124">
        <f t="shared" si="16"/>
        <v>1</v>
      </c>
      <c r="P42" s="123">
        <f>SUM(P33:P41)</f>
        <v>104</v>
      </c>
      <c r="Q42" s="123">
        <f>SUM(Q33:Q41)</f>
        <v>104</v>
      </c>
      <c r="R42" s="124">
        <f>Q42/P42</f>
        <v>1</v>
      </c>
      <c r="S42" s="123">
        <f>SUM(S33:S41)</f>
        <v>413</v>
      </c>
      <c r="T42" s="124">
        <f t="shared" si="18"/>
        <v>1</v>
      </c>
      <c r="U42" s="125"/>
      <c r="W42" s="121">
        <f t="shared" si="19"/>
        <v>413</v>
      </c>
      <c r="X42" s="121"/>
    </row>
    <row r="43" spans="2:48" s="121" customFormat="1" hidden="1" x14ac:dyDescent="0.25">
      <c r="B43" s="281" t="s">
        <v>15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3"/>
      <c r="U43" s="120"/>
    </row>
    <row r="44" spans="2:48" s="121" customFormat="1" hidden="1" x14ac:dyDescent="0.25">
      <c r="B44" s="101">
        <v>1</v>
      </c>
      <c r="C44" s="122" t="s">
        <v>56</v>
      </c>
      <c r="D44" s="101">
        <v>82</v>
      </c>
      <c r="E44" s="98">
        <v>67</v>
      </c>
      <c r="F44" s="98">
        <f t="shared" ref="F44:F50" si="24">E44</f>
        <v>67</v>
      </c>
      <c r="G44" s="98"/>
      <c r="H44" s="98"/>
      <c r="I44" s="102">
        <f t="shared" ref="I44:I50" si="25">F44/E44</f>
        <v>1</v>
      </c>
      <c r="J44" s="107">
        <v>82</v>
      </c>
      <c r="K44" s="65">
        <f t="shared" ref="K44:K51" si="26">J44/D44</f>
        <v>1</v>
      </c>
      <c r="L44" s="104">
        <v>82</v>
      </c>
      <c r="M44" s="66">
        <f t="shared" ref="M44:M51" si="27">L44/D44</f>
        <v>1</v>
      </c>
      <c r="N44" s="105">
        <v>82</v>
      </c>
      <c r="O44" s="106">
        <f>N44/D44</f>
        <v>1</v>
      </c>
      <c r="P44" s="98">
        <v>15</v>
      </c>
      <c r="Q44" s="98">
        <v>15</v>
      </c>
      <c r="R44" s="64">
        <f t="shared" ref="R44:R50" si="28">Q44/P44</f>
        <v>1</v>
      </c>
      <c r="S44" s="88">
        <v>46</v>
      </c>
      <c r="T44" s="119">
        <f t="shared" ref="T44:T51" si="29">S44/D44</f>
        <v>0.56097560975609762</v>
      </c>
      <c r="U44" s="120"/>
      <c r="W44" s="121">
        <f t="shared" ref="W44:W50" si="30">E44+P44</f>
        <v>82</v>
      </c>
      <c r="X44" s="121" t="s">
        <v>153</v>
      </c>
      <c r="Z44" s="121">
        <f t="shared" ref="Z44:Z50" si="31">E44+P44</f>
        <v>82</v>
      </c>
      <c r="AA44" s="121" t="s">
        <v>153</v>
      </c>
      <c r="AU44" s="121">
        <f t="shared" ref="AU44:AU50" si="32">F44+Q44</f>
        <v>82</v>
      </c>
      <c r="AV44" s="121" t="s">
        <v>144</v>
      </c>
    </row>
    <row r="45" spans="2:48" s="121" customFormat="1" hidden="1" x14ac:dyDescent="0.25">
      <c r="B45" s="101">
        <v>2</v>
      </c>
      <c r="C45" s="122" t="s">
        <v>57</v>
      </c>
      <c r="D45" s="101">
        <v>195</v>
      </c>
      <c r="E45" s="98">
        <v>157</v>
      </c>
      <c r="F45" s="98">
        <f t="shared" si="24"/>
        <v>157</v>
      </c>
      <c r="G45" s="98"/>
      <c r="H45" s="98"/>
      <c r="I45" s="102">
        <f t="shared" si="25"/>
        <v>1</v>
      </c>
      <c r="J45" s="107">
        <v>195</v>
      </c>
      <c r="K45" s="65">
        <f t="shared" si="26"/>
        <v>1</v>
      </c>
      <c r="L45" s="104">
        <v>195</v>
      </c>
      <c r="M45" s="66">
        <f t="shared" si="27"/>
        <v>1</v>
      </c>
      <c r="N45" s="105">
        <v>195</v>
      </c>
      <c r="O45" s="106">
        <f t="shared" ref="O45:O50" si="33">N45/D45</f>
        <v>1</v>
      </c>
      <c r="P45" s="98">
        <v>38</v>
      </c>
      <c r="Q45" s="98">
        <v>38</v>
      </c>
      <c r="R45" s="64">
        <f t="shared" si="28"/>
        <v>1</v>
      </c>
      <c r="S45" s="88">
        <v>164</v>
      </c>
      <c r="T45" s="119">
        <f t="shared" si="29"/>
        <v>0.84102564102564104</v>
      </c>
      <c r="U45" s="120"/>
      <c r="W45" s="121">
        <f t="shared" si="30"/>
        <v>195</v>
      </c>
      <c r="X45" s="121" t="s">
        <v>153</v>
      </c>
      <c r="Z45" s="121">
        <f t="shared" si="31"/>
        <v>195</v>
      </c>
      <c r="AA45" s="121" t="s">
        <v>153</v>
      </c>
      <c r="AU45" s="121">
        <f t="shared" si="32"/>
        <v>195</v>
      </c>
      <c r="AV45" s="121" t="s">
        <v>144</v>
      </c>
    </row>
    <row r="46" spans="2:48" s="121" customFormat="1" hidden="1" x14ac:dyDescent="0.25">
      <c r="B46" s="101">
        <v>3</v>
      </c>
      <c r="C46" s="122" t="s">
        <v>58</v>
      </c>
      <c r="D46" s="101">
        <v>91</v>
      </c>
      <c r="E46" s="98">
        <v>89</v>
      </c>
      <c r="F46" s="98">
        <f t="shared" si="24"/>
        <v>89</v>
      </c>
      <c r="G46" s="98"/>
      <c r="H46" s="98"/>
      <c r="I46" s="102">
        <f t="shared" si="25"/>
        <v>1</v>
      </c>
      <c r="J46" s="107">
        <v>91</v>
      </c>
      <c r="K46" s="65">
        <f t="shared" si="26"/>
        <v>1</v>
      </c>
      <c r="L46" s="104">
        <v>91</v>
      </c>
      <c r="M46" s="66">
        <f t="shared" si="27"/>
        <v>1</v>
      </c>
      <c r="N46" s="105">
        <v>91</v>
      </c>
      <c r="O46" s="106">
        <f t="shared" si="33"/>
        <v>1</v>
      </c>
      <c r="P46" s="98">
        <v>2</v>
      </c>
      <c r="Q46" s="98">
        <v>2</v>
      </c>
      <c r="R46" s="64">
        <f t="shared" si="28"/>
        <v>1</v>
      </c>
      <c r="S46" s="88">
        <v>65</v>
      </c>
      <c r="T46" s="119">
        <f t="shared" si="29"/>
        <v>0.7142857142857143</v>
      </c>
      <c r="U46" s="120"/>
      <c r="W46" s="121">
        <f t="shared" si="30"/>
        <v>91</v>
      </c>
      <c r="X46" s="121" t="s">
        <v>153</v>
      </c>
      <c r="Z46" s="121">
        <f t="shared" si="31"/>
        <v>91</v>
      </c>
      <c r="AA46" s="121" t="s">
        <v>153</v>
      </c>
      <c r="AU46" s="121">
        <f t="shared" si="32"/>
        <v>91</v>
      </c>
      <c r="AV46" s="121" t="s">
        <v>144</v>
      </c>
    </row>
    <row r="47" spans="2:48" s="121" customFormat="1" hidden="1" x14ac:dyDescent="0.25">
      <c r="B47" s="101">
        <v>4</v>
      </c>
      <c r="C47" s="122" t="s">
        <v>59</v>
      </c>
      <c r="D47" s="101">
        <v>82</v>
      </c>
      <c r="E47" s="98">
        <v>67</v>
      </c>
      <c r="F47" s="98">
        <f t="shared" si="24"/>
        <v>67</v>
      </c>
      <c r="G47" s="98"/>
      <c r="H47" s="98"/>
      <c r="I47" s="102">
        <f t="shared" si="25"/>
        <v>1</v>
      </c>
      <c r="J47" s="107">
        <v>82</v>
      </c>
      <c r="K47" s="65">
        <f t="shared" si="26"/>
        <v>1</v>
      </c>
      <c r="L47" s="104">
        <v>82</v>
      </c>
      <c r="M47" s="66">
        <f t="shared" si="27"/>
        <v>1</v>
      </c>
      <c r="N47" s="105">
        <v>82</v>
      </c>
      <c r="O47" s="106">
        <f t="shared" si="33"/>
        <v>1</v>
      </c>
      <c r="P47" s="98">
        <v>15</v>
      </c>
      <c r="Q47" s="98">
        <v>15</v>
      </c>
      <c r="R47" s="64">
        <f t="shared" si="28"/>
        <v>1</v>
      </c>
      <c r="S47" s="88">
        <v>28</v>
      </c>
      <c r="T47" s="119">
        <f t="shared" si="29"/>
        <v>0.34146341463414637</v>
      </c>
      <c r="U47" s="120"/>
      <c r="W47" s="121">
        <f t="shared" si="30"/>
        <v>82</v>
      </c>
      <c r="X47" s="121" t="s">
        <v>153</v>
      </c>
      <c r="Z47" s="121">
        <f t="shared" si="31"/>
        <v>82</v>
      </c>
      <c r="AA47" s="121" t="s">
        <v>153</v>
      </c>
      <c r="AU47" s="121">
        <f t="shared" si="32"/>
        <v>82</v>
      </c>
      <c r="AV47" s="121" t="s">
        <v>144</v>
      </c>
    </row>
    <row r="48" spans="2:48" s="121" customFormat="1" hidden="1" x14ac:dyDescent="0.25">
      <c r="B48" s="101">
        <v>5</v>
      </c>
      <c r="C48" s="122" t="s">
        <v>60</v>
      </c>
      <c r="D48" s="101">
        <v>79</v>
      </c>
      <c r="E48" s="98">
        <v>58</v>
      </c>
      <c r="F48" s="98">
        <f t="shared" si="24"/>
        <v>58</v>
      </c>
      <c r="G48" s="98"/>
      <c r="H48" s="98"/>
      <c r="I48" s="102">
        <f t="shared" si="25"/>
        <v>1</v>
      </c>
      <c r="J48" s="107">
        <v>79</v>
      </c>
      <c r="K48" s="65">
        <f t="shared" si="26"/>
        <v>1</v>
      </c>
      <c r="L48" s="104">
        <v>79</v>
      </c>
      <c r="M48" s="66">
        <f t="shared" si="27"/>
        <v>1</v>
      </c>
      <c r="N48" s="105">
        <v>79</v>
      </c>
      <c r="O48" s="106">
        <f t="shared" si="33"/>
        <v>1</v>
      </c>
      <c r="P48" s="98">
        <v>21</v>
      </c>
      <c r="Q48" s="98">
        <v>21</v>
      </c>
      <c r="R48" s="64">
        <f t="shared" si="28"/>
        <v>1</v>
      </c>
      <c r="S48" s="88">
        <v>38</v>
      </c>
      <c r="T48" s="119">
        <f t="shared" si="29"/>
        <v>0.48101265822784811</v>
      </c>
      <c r="U48" s="120"/>
      <c r="W48" s="121">
        <f t="shared" si="30"/>
        <v>79</v>
      </c>
      <c r="X48" s="121" t="s">
        <v>153</v>
      </c>
      <c r="Z48" s="121">
        <f t="shared" si="31"/>
        <v>79</v>
      </c>
      <c r="AA48" s="121" t="s">
        <v>153</v>
      </c>
      <c r="AU48" s="121">
        <f t="shared" si="32"/>
        <v>79</v>
      </c>
      <c r="AV48" s="121" t="s">
        <v>144</v>
      </c>
    </row>
    <row r="49" spans="2:48" s="121" customFormat="1" hidden="1" x14ac:dyDescent="0.25">
      <c r="B49" s="101">
        <v>6</v>
      </c>
      <c r="C49" s="122" t="s">
        <v>61</v>
      </c>
      <c r="D49" s="101">
        <v>75</v>
      </c>
      <c r="E49" s="98">
        <v>74</v>
      </c>
      <c r="F49" s="98">
        <f t="shared" si="24"/>
        <v>74</v>
      </c>
      <c r="G49" s="98"/>
      <c r="H49" s="98"/>
      <c r="I49" s="102">
        <f t="shared" si="25"/>
        <v>1</v>
      </c>
      <c r="J49" s="107">
        <v>75</v>
      </c>
      <c r="K49" s="65">
        <f t="shared" si="26"/>
        <v>1</v>
      </c>
      <c r="L49" s="104">
        <v>75</v>
      </c>
      <c r="M49" s="66">
        <f t="shared" si="27"/>
        <v>1</v>
      </c>
      <c r="N49" s="105">
        <v>75</v>
      </c>
      <c r="O49" s="106">
        <f t="shared" si="33"/>
        <v>1</v>
      </c>
      <c r="P49" s="98">
        <v>1</v>
      </c>
      <c r="Q49" s="98">
        <v>1</v>
      </c>
      <c r="R49" s="64">
        <f t="shared" si="28"/>
        <v>1</v>
      </c>
      <c r="S49" s="88">
        <v>63</v>
      </c>
      <c r="T49" s="119">
        <f t="shared" si="29"/>
        <v>0.84</v>
      </c>
      <c r="U49" s="120"/>
      <c r="W49" s="121">
        <f t="shared" si="30"/>
        <v>75</v>
      </c>
      <c r="X49" s="121" t="s">
        <v>153</v>
      </c>
      <c r="Z49" s="121">
        <f t="shared" si="31"/>
        <v>75</v>
      </c>
      <c r="AA49" s="121" t="s">
        <v>153</v>
      </c>
      <c r="AU49" s="121">
        <f t="shared" si="32"/>
        <v>75</v>
      </c>
      <c r="AV49" s="121" t="s">
        <v>144</v>
      </c>
    </row>
    <row r="50" spans="2:48" s="121" customFormat="1" hidden="1" x14ac:dyDescent="0.25">
      <c r="B50" s="101">
        <v>7</v>
      </c>
      <c r="C50" s="122" t="s">
        <v>62</v>
      </c>
      <c r="D50" s="101">
        <v>38</v>
      </c>
      <c r="E50" s="98">
        <v>29</v>
      </c>
      <c r="F50" s="98">
        <f t="shared" si="24"/>
        <v>29</v>
      </c>
      <c r="G50" s="98"/>
      <c r="H50" s="98"/>
      <c r="I50" s="102">
        <f t="shared" si="25"/>
        <v>1</v>
      </c>
      <c r="J50" s="107">
        <v>38</v>
      </c>
      <c r="K50" s="65">
        <f t="shared" si="26"/>
        <v>1</v>
      </c>
      <c r="L50" s="104">
        <v>38</v>
      </c>
      <c r="M50" s="66">
        <f t="shared" si="27"/>
        <v>1</v>
      </c>
      <c r="N50" s="105">
        <v>38</v>
      </c>
      <c r="O50" s="106">
        <f t="shared" si="33"/>
        <v>1</v>
      </c>
      <c r="P50" s="98">
        <v>9</v>
      </c>
      <c r="Q50" s="98">
        <v>9</v>
      </c>
      <c r="R50" s="64">
        <f t="shared" si="28"/>
        <v>1</v>
      </c>
      <c r="S50" s="88">
        <v>38</v>
      </c>
      <c r="T50" s="119">
        <f t="shared" si="29"/>
        <v>1</v>
      </c>
      <c r="U50" s="120"/>
      <c r="W50" s="121">
        <f t="shared" si="30"/>
        <v>38</v>
      </c>
      <c r="X50" s="121" t="s">
        <v>153</v>
      </c>
      <c r="Z50" s="121">
        <f t="shared" si="31"/>
        <v>38</v>
      </c>
      <c r="AA50" s="121" t="s">
        <v>153</v>
      </c>
      <c r="AU50" s="121">
        <f t="shared" si="32"/>
        <v>38</v>
      </c>
      <c r="AV50" s="121" t="s">
        <v>144</v>
      </c>
    </row>
    <row r="51" spans="2:48" s="126" customFormat="1" hidden="1" x14ac:dyDescent="0.25">
      <c r="B51" s="280" t="s">
        <v>46</v>
      </c>
      <c r="C51" s="280"/>
      <c r="D51" s="123">
        <f>SUM(D44:D50)</f>
        <v>642</v>
      </c>
      <c r="E51" s="123">
        <f>SUM(E44:E50)</f>
        <v>541</v>
      </c>
      <c r="F51" s="123">
        <f>SUM(F44:F50)</f>
        <v>541</v>
      </c>
      <c r="G51" s="123"/>
      <c r="H51" s="123"/>
      <c r="I51" s="124">
        <f>F51/E51</f>
        <v>1</v>
      </c>
      <c r="J51" s="123">
        <f>SUM(J44:J50)</f>
        <v>642</v>
      </c>
      <c r="K51" s="124">
        <f t="shared" si="26"/>
        <v>1</v>
      </c>
      <c r="L51" s="123">
        <f>SUM(L44:L50)</f>
        <v>642</v>
      </c>
      <c r="M51" s="124">
        <f t="shared" si="27"/>
        <v>1</v>
      </c>
      <c r="N51" s="123">
        <f>SUM(N44:N50)</f>
        <v>642</v>
      </c>
      <c r="O51" s="124">
        <f>N51/(D51)</f>
        <v>1</v>
      </c>
      <c r="P51" s="123">
        <f>SUM(P44:P50)</f>
        <v>101</v>
      </c>
      <c r="Q51" s="123">
        <f>SUM(Q44:Q50)</f>
        <v>101</v>
      </c>
      <c r="R51" s="124">
        <f>Q51/P51</f>
        <v>1</v>
      </c>
      <c r="S51" s="123">
        <f>SUM(S44:S50)</f>
        <v>442</v>
      </c>
      <c r="T51" s="124">
        <f t="shared" si="29"/>
        <v>0.68847352024922115</v>
      </c>
      <c r="U51" s="125"/>
    </row>
    <row r="52" spans="2:48" s="121" customFormat="1" x14ac:dyDescent="0.25">
      <c r="B52" s="281" t="s">
        <v>16</v>
      </c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3"/>
      <c r="U52" s="120"/>
    </row>
    <row r="53" spans="2:48" s="121" customFormat="1" x14ac:dyDescent="0.25">
      <c r="B53" s="101">
        <v>1</v>
      </c>
      <c r="C53" s="122" t="s">
        <v>63</v>
      </c>
      <c r="D53" s="101">
        <v>161</v>
      </c>
      <c r="E53" s="98">
        <v>156</v>
      </c>
      <c r="F53" s="98">
        <f t="shared" ref="F53:F54" si="34">E53</f>
        <v>156</v>
      </c>
      <c r="G53" s="102">
        <f t="shared" ref="G53:G59" si="35">F53/E53</f>
        <v>1</v>
      </c>
      <c r="H53" s="98">
        <f>F53</f>
        <v>156</v>
      </c>
      <c r="I53" s="102">
        <f t="shared" ref="I53:I58" si="36">H53/E53</f>
        <v>1</v>
      </c>
      <c r="J53" s="107">
        <f>D53</f>
        <v>161</v>
      </c>
      <c r="K53" s="65">
        <f t="shared" ref="K53:K59" si="37">J53/D53</f>
        <v>1</v>
      </c>
      <c r="L53" s="104">
        <f>J53</f>
        <v>161</v>
      </c>
      <c r="M53" s="66">
        <f t="shared" ref="M53:M59" si="38">L53/D53</f>
        <v>1</v>
      </c>
      <c r="N53" s="105">
        <f>L53</f>
        <v>161</v>
      </c>
      <c r="O53" s="106">
        <f t="shared" ref="O53:O58" si="39">N53/D53</f>
        <v>1</v>
      </c>
      <c r="P53" s="98">
        <v>5</v>
      </c>
      <c r="Q53" s="98">
        <v>5</v>
      </c>
      <c r="R53" s="64">
        <f t="shared" ref="R53:R57" si="40">Q53/P53</f>
        <v>1</v>
      </c>
      <c r="S53" s="88">
        <v>161</v>
      </c>
      <c r="T53" s="119">
        <f t="shared" ref="T53:T59" si="41">S53/D53</f>
        <v>1</v>
      </c>
      <c r="U53" s="120"/>
      <c r="W53" s="121">
        <f t="shared" ref="W53:W58" si="42">E53+P53</f>
        <v>161</v>
      </c>
      <c r="X53" s="121" t="s">
        <v>168</v>
      </c>
      <c r="Z53" s="121">
        <f t="shared" ref="Z53:Z58" si="43">E53+P53</f>
        <v>161</v>
      </c>
      <c r="AA53" s="121" t="s">
        <v>153</v>
      </c>
      <c r="AU53" s="121">
        <f t="shared" ref="AU53:AU58" si="44">F53+Q53</f>
        <v>161</v>
      </c>
      <c r="AV53" s="121" t="s">
        <v>144</v>
      </c>
    </row>
    <row r="54" spans="2:48" s="121" customFormat="1" x14ac:dyDescent="0.25">
      <c r="B54" s="101">
        <v>2</v>
      </c>
      <c r="C54" s="122" t="s">
        <v>64</v>
      </c>
      <c r="D54" s="101">
        <v>126</v>
      </c>
      <c r="E54" s="98">
        <v>117</v>
      </c>
      <c r="F54" s="98">
        <f t="shared" si="34"/>
        <v>117</v>
      </c>
      <c r="G54" s="102">
        <f t="shared" si="35"/>
        <v>1</v>
      </c>
      <c r="H54" s="98">
        <f>F54</f>
        <v>117</v>
      </c>
      <c r="I54" s="102">
        <f t="shared" si="36"/>
        <v>1</v>
      </c>
      <c r="J54" s="107">
        <f t="shared" ref="J54:J58" si="45">D54</f>
        <v>126</v>
      </c>
      <c r="K54" s="65">
        <f t="shared" si="37"/>
        <v>1</v>
      </c>
      <c r="L54" s="104">
        <f t="shared" ref="L54:L58" si="46">J54</f>
        <v>126</v>
      </c>
      <c r="M54" s="66">
        <f t="shared" si="38"/>
        <v>1</v>
      </c>
      <c r="N54" s="105">
        <f t="shared" ref="N54:N58" si="47">L54</f>
        <v>126</v>
      </c>
      <c r="O54" s="106">
        <f t="shared" si="39"/>
        <v>1</v>
      </c>
      <c r="P54" s="98">
        <v>12</v>
      </c>
      <c r="Q54" s="98">
        <v>12</v>
      </c>
      <c r="R54" s="64">
        <f t="shared" si="40"/>
        <v>1</v>
      </c>
      <c r="S54" s="88">
        <v>126</v>
      </c>
      <c r="T54" s="119">
        <f t="shared" si="41"/>
        <v>1</v>
      </c>
      <c r="U54" s="120"/>
      <c r="W54" s="121">
        <f t="shared" si="42"/>
        <v>129</v>
      </c>
      <c r="Z54" s="121">
        <f t="shared" si="43"/>
        <v>129</v>
      </c>
      <c r="AA54" s="121" t="s">
        <v>153</v>
      </c>
      <c r="AU54" s="121">
        <f t="shared" si="44"/>
        <v>129</v>
      </c>
      <c r="AV54" s="121" t="s">
        <v>144</v>
      </c>
    </row>
    <row r="55" spans="2:48" s="121" customFormat="1" x14ac:dyDescent="0.25">
      <c r="B55" s="101">
        <v>3</v>
      </c>
      <c r="C55" s="122" t="s">
        <v>65</v>
      </c>
      <c r="D55" s="101">
        <f>85-3</f>
        <v>82</v>
      </c>
      <c r="E55" s="98">
        <v>80</v>
      </c>
      <c r="F55" s="98">
        <f>E55</f>
        <v>80</v>
      </c>
      <c r="G55" s="102">
        <f t="shared" si="35"/>
        <v>1</v>
      </c>
      <c r="H55" s="98">
        <f t="shared" ref="H55:H58" si="48">F55</f>
        <v>80</v>
      </c>
      <c r="I55" s="102">
        <f t="shared" si="36"/>
        <v>1</v>
      </c>
      <c r="J55" s="107">
        <f t="shared" si="45"/>
        <v>82</v>
      </c>
      <c r="K55" s="65">
        <f t="shared" si="37"/>
        <v>1</v>
      </c>
      <c r="L55" s="104">
        <f t="shared" si="46"/>
        <v>82</v>
      </c>
      <c r="M55" s="66">
        <f t="shared" si="38"/>
        <v>1</v>
      </c>
      <c r="N55" s="105">
        <f t="shared" si="47"/>
        <v>82</v>
      </c>
      <c r="O55" s="106">
        <f t="shared" si="39"/>
        <v>1</v>
      </c>
      <c r="P55" s="98">
        <v>5</v>
      </c>
      <c r="Q55" s="98">
        <v>5</v>
      </c>
      <c r="R55" s="64">
        <f t="shared" si="40"/>
        <v>1</v>
      </c>
      <c r="S55" s="88">
        <v>82</v>
      </c>
      <c r="T55" s="119">
        <f t="shared" si="41"/>
        <v>1</v>
      </c>
      <c r="U55" s="120"/>
      <c r="W55" s="121">
        <f t="shared" si="42"/>
        <v>85</v>
      </c>
      <c r="Z55" s="121">
        <f t="shared" si="43"/>
        <v>85</v>
      </c>
      <c r="AA55" s="121" t="s">
        <v>153</v>
      </c>
      <c r="AU55" s="121">
        <f t="shared" si="44"/>
        <v>85</v>
      </c>
      <c r="AV55" s="121" t="s">
        <v>144</v>
      </c>
    </row>
    <row r="56" spans="2:48" s="121" customFormat="1" x14ac:dyDescent="0.25">
      <c r="B56" s="101">
        <v>4</v>
      </c>
      <c r="C56" s="122" t="s">
        <v>66</v>
      </c>
      <c r="D56" s="101">
        <f>91-3</f>
        <v>88</v>
      </c>
      <c r="E56" s="98">
        <v>72</v>
      </c>
      <c r="F56" s="98">
        <f>E56</f>
        <v>72</v>
      </c>
      <c r="G56" s="102">
        <f t="shared" si="35"/>
        <v>1</v>
      </c>
      <c r="H56" s="98">
        <f t="shared" si="48"/>
        <v>72</v>
      </c>
      <c r="I56" s="102">
        <f t="shared" si="36"/>
        <v>1</v>
      </c>
      <c r="J56" s="107">
        <f t="shared" si="45"/>
        <v>88</v>
      </c>
      <c r="K56" s="65">
        <f t="shared" si="37"/>
        <v>1</v>
      </c>
      <c r="L56" s="104">
        <f t="shared" si="46"/>
        <v>88</v>
      </c>
      <c r="M56" s="66">
        <f t="shared" si="38"/>
        <v>1</v>
      </c>
      <c r="N56" s="105">
        <f t="shared" si="47"/>
        <v>88</v>
      </c>
      <c r="O56" s="106">
        <f t="shared" si="39"/>
        <v>1</v>
      </c>
      <c r="P56" s="98">
        <v>16</v>
      </c>
      <c r="Q56" s="98">
        <v>16</v>
      </c>
      <c r="R56" s="64">
        <f t="shared" si="40"/>
        <v>1</v>
      </c>
      <c r="S56" s="88">
        <v>88</v>
      </c>
      <c r="T56" s="119">
        <f t="shared" si="41"/>
        <v>1</v>
      </c>
      <c r="U56" s="120"/>
      <c r="W56" s="121">
        <f t="shared" si="42"/>
        <v>88</v>
      </c>
      <c r="Z56" s="121">
        <f t="shared" si="43"/>
        <v>88</v>
      </c>
      <c r="AA56" s="121" t="s">
        <v>153</v>
      </c>
      <c r="AU56" s="121">
        <f t="shared" si="44"/>
        <v>88</v>
      </c>
      <c r="AV56" s="121" t="s">
        <v>144</v>
      </c>
    </row>
    <row r="57" spans="2:48" s="121" customFormat="1" x14ac:dyDescent="0.25">
      <c r="B57" s="101">
        <v>5</v>
      </c>
      <c r="C57" s="122" t="s">
        <v>67</v>
      </c>
      <c r="D57" s="101">
        <v>56</v>
      </c>
      <c r="E57" s="98">
        <v>53</v>
      </c>
      <c r="F57" s="98">
        <f>E57</f>
        <v>53</v>
      </c>
      <c r="G57" s="102">
        <f t="shared" si="35"/>
        <v>1</v>
      </c>
      <c r="H57" s="98">
        <f t="shared" si="48"/>
        <v>53</v>
      </c>
      <c r="I57" s="102">
        <f t="shared" si="36"/>
        <v>1</v>
      </c>
      <c r="J57" s="107">
        <f t="shared" si="45"/>
        <v>56</v>
      </c>
      <c r="K57" s="65">
        <f t="shared" si="37"/>
        <v>1</v>
      </c>
      <c r="L57" s="104">
        <f t="shared" si="46"/>
        <v>56</v>
      </c>
      <c r="M57" s="66">
        <f t="shared" si="38"/>
        <v>1</v>
      </c>
      <c r="N57" s="105">
        <f t="shared" si="47"/>
        <v>56</v>
      </c>
      <c r="O57" s="106">
        <f t="shared" si="39"/>
        <v>1</v>
      </c>
      <c r="P57" s="98">
        <v>3</v>
      </c>
      <c r="Q57" s="98">
        <v>3</v>
      </c>
      <c r="R57" s="64">
        <f t="shared" si="40"/>
        <v>1</v>
      </c>
      <c r="S57" s="88">
        <v>56</v>
      </c>
      <c r="T57" s="119">
        <f t="shared" si="41"/>
        <v>1</v>
      </c>
      <c r="U57" s="120"/>
      <c r="W57" s="121">
        <f t="shared" si="42"/>
        <v>56</v>
      </c>
      <c r="Z57" s="121">
        <f t="shared" si="43"/>
        <v>56</v>
      </c>
      <c r="AA57" s="121" t="s">
        <v>153</v>
      </c>
      <c r="AU57" s="121">
        <f t="shared" si="44"/>
        <v>56</v>
      </c>
      <c r="AV57" s="121" t="s">
        <v>144</v>
      </c>
    </row>
    <row r="58" spans="2:48" s="121" customFormat="1" x14ac:dyDescent="0.25">
      <c r="B58" s="101">
        <v>6</v>
      </c>
      <c r="C58" s="122" t="s">
        <v>154</v>
      </c>
      <c r="D58" s="101">
        <v>18</v>
      </c>
      <c r="E58" s="98">
        <v>18</v>
      </c>
      <c r="F58" s="98">
        <f>E58</f>
        <v>18</v>
      </c>
      <c r="G58" s="102">
        <f t="shared" si="35"/>
        <v>1</v>
      </c>
      <c r="H58" s="98">
        <f t="shared" si="48"/>
        <v>18</v>
      </c>
      <c r="I58" s="102">
        <f t="shared" si="36"/>
        <v>1</v>
      </c>
      <c r="J58" s="107">
        <f t="shared" si="45"/>
        <v>18</v>
      </c>
      <c r="K58" s="65">
        <f t="shared" si="37"/>
        <v>1</v>
      </c>
      <c r="L58" s="104">
        <f t="shared" si="46"/>
        <v>18</v>
      </c>
      <c r="M58" s="66">
        <f t="shared" si="38"/>
        <v>1</v>
      </c>
      <c r="N58" s="105">
        <f t="shared" si="47"/>
        <v>18</v>
      </c>
      <c r="O58" s="106">
        <f t="shared" si="39"/>
        <v>1</v>
      </c>
      <c r="P58" s="162"/>
      <c r="Q58" s="162"/>
      <c r="R58" s="163"/>
      <c r="S58" s="88">
        <v>18</v>
      </c>
      <c r="T58" s="119">
        <f t="shared" si="41"/>
        <v>1</v>
      </c>
      <c r="U58" s="120"/>
      <c r="W58" s="121">
        <f t="shared" si="42"/>
        <v>18</v>
      </c>
      <c r="Z58" s="121">
        <f t="shared" si="43"/>
        <v>18</v>
      </c>
      <c r="AA58" s="121" t="s">
        <v>153</v>
      </c>
      <c r="AU58" s="121">
        <f t="shared" si="44"/>
        <v>18</v>
      </c>
      <c r="AV58" s="121" t="s">
        <v>144</v>
      </c>
    </row>
    <row r="59" spans="2:48" s="126" customFormat="1" x14ac:dyDescent="0.25">
      <c r="B59" s="280" t="s">
        <v>46</v>
      </c>
      <c r="C59" s="280"/>
      <c r="D59" s="123">
        <f>SUM(D53:D58)</f>
        <v>531</v>
      </c>
      <c r="E59" s="123">
        <f>SUM(E53:E58)</f>
        <v>496</v>
      </c>
      <c r="F59" s="123">
        <f>SUM(F53:F58)</f>
        <v>496</v>
      </c>
      <c r="G59" s="124">
        <f t="shared" si="35"/>
        <v>1</v>
      </c>
      <c r="H59" s="123">
        <f>SUM(H53:H58)</f>
        <v>496</v>
      </c>
      <c r="I59" s="124">
        <f>H59/H59</f>
        <v>1</v>
      </c>
      <c r="J59" s="123">
        <f>SUM(J53:J58)</f>
        <v>531</v>
      </c>
      <c r="K59" s="124">
        <f t="shared" si="37"/>
        <v>1</v>
      </c>
      <c r="L59" s="123">
        <f>SUM(L53:L58)</f>
        <v>531</v>
      </c>
      <c r="M59" s="124">
        <f t="shared" si="38"/>
        <v>1</v>
      </c>
      <c r="N59" s="123">
        <f>SUM(N53:N58)</f>
        <v>531</v>
      </c>
      <c r="O59" s="124">
        <f>N59/(D59)</f>
        <v>1</v>
      </c>
      <c r="P59" s="123">
        <f>SUM(P53:P58)</f>
        <v>41</v>
      </c>
      <c r="Q59" s="123">
        <f>SUM(Q53:Q58)</f>
        <v>41</v>
      </c>
      <c r="R59" s="124">
        <f>Q59/P59</f>
        <v>1</v>
      </c>
      <c r="S59" s="123">
        <f>SUM(S53:S58)</f>
        <v>531</v>
      </c>
      <c r="T59" s="124">
        <f t="shared" si="41"/>
        <v>1</v>
      </c>
      <c r="U59" s="125"/>
      <c r="W59" s="121">
        <f>E59+P59</f>
        <v>537</v>
      </c>
      <c r="X59" s="121"/>
    </row>
    <row r="60" spans="2:48" s="121" customFormat="1" hidden="1" x14ac:dyDescent="0.25">
      <c r="B60" s="281" t="s">
        <v>68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3"/>
      <c r="U60" s="120"/>
    </row>
    <row r="61" spans="2:48" s="121" customFormat="1" hidden="1" x14ac:dyDescent="0.25">
      <c r="B61" s="101">
        <v>1</v>
      </c>
      <c r="C61" s="122" t="s">
        <v>69</v>
      </c>
      <c r="D61" s="101">
        <v>228</v>
      </c>
      <c r="E61" s="98">
        <v>226</v>
      </c>
      <c r="F61" s="98">
        <f t="shared" ref="F61:F78" si="49">E61</f>
        <v>226</v>
      </c>
      <c r="G61" s="98"/>
      <c r="H61" s="98"/>
      <c r="I61" s="102">
        <f t="shared" ref="I61:I73" si="50">F61/E61</f>
        <v>1</v>
      </c>
      <c r="J61" s="107">
        <v>228</v>
      </c>
      <c r="K61" s="65">
        <f t="shared" ref="K61:K79" si="51">J61/D61</f>
        <v>1</v>
      </c>
      <c r="L61" s="104">
        <v>228</v>
      </c>
      <c r="M61" s="66">
        <f t="shared" ref="M61:M79" si="52">L61/D61</f>
        <v>1</v>
      </c>
      <c r="N61" s="105">
        <v>228</v>
      </c>
      <c r="O61" s="106">
        <f t="shared" ref="O61:O78" si="53">N61/D61</f>
        <v>1</v>
      </c>
      <c r="P61" s="98">
        <v>2</v>
      </c>
      <c r="Q61" s="98">
        <v>2</v>
      </c>
      <c r="R61" s="64">
        <f t="shared" ref="R61:R76" si="54">Q61/P61</f>
        <v>1</v>
      </c>
      <c r="S61" s="88">
        <v>176</v>
      </c>
      <c r="T61" s="119">
        <f t="shared" ref="T61:T79" si="55">S61/D61</f>
        <v>0.77192982456140347</v>
      </c>
      <c r="U61" s="120"/>
      <c r="V61" s="121" t="s">
        <v>169</v>
      </c>
      <c r="W61" s="121">
        <f t="shared" ref="W61:W79" si="56">E61+P61</f>
        <v>228</v>
      </c>
      <c r="Z61" s="121">
        <f t="shared" ref="Z61:Z78" si="57">E61+P61</f>
        <v>228</v>
      </c>
      <c r="AA61" s="121" t="s">
        <v>153</v>
      </c>
      <c r="AU61" s="121">
        <f t="shared" ref="AU61:AU78" si="58">F61+Q61</f>
        <v>228</v>
      </c>
      <c r="AV61" s="121" t="s">
        <v>144</v>
      </c>
    </row>
    <row r="62" spans="2:48" s="121" customFormat="1" hidden="1" x14ac:dyDescent="0.25">
      <c r="B62" s="101">
        <v>2</v>
      </c>
      <c r="C62" s="122" t="s">
        <v>70</v>
      </c>
      <c r="D62" s="101">
        <v>73</v>
      </c>
      <c r="E62" s="98">
        <v>64</v>
      </c>
      <c r="F62" s="98">
        <f t="shared" si="49"/>
        <v>64</v>
      </c>
      <c r="G62" s="98"/>
      <c r="H62" s="98"/>
      <c r="I62" s="102">
        <v>1</v>
      </c>
      <c r="J62" s="107">
        <v>73</v>
      </c>
      <c r="K62" s="65">
        <f t="shared" si="51"/>
        <v>1</v>
      </c>
      <c r="L62" s="104">
        <v>73</v>
      </c>
      <c r="M62" s="66">
        <f t="shared" si="52"/>
        <v>1</v>
      </c>
      <c r="N62" s="105">
        <v>73</v>
      </c>
      <c r="O62" s="106">
        <f t="shared" si="53"/>
        <v>1</v>
      </c>
      <c r="P62" s="98">
        <v>9</v>
      </c>
      <c r="Q62" s="98">
        <v>9</v>
      </c>
      <c r="R62" s="64">
        <f t="shared" si="54"/>
        <v>1</v>
      </c>
      <c r="S62" s="88">
        <v>69</v>
      </c>
      <c r="T62" s="119">
        <f t="shared" si="55"/>
        <v>0.9452054794520548</v>
      </c>
      <c r="U62" s="120"/>
      <c r="W62" s="121">
        <f t="shared" si="56"/>
        <v>73</v>
      </c>
      <c r="Z62" s="121">
        <f t="shared" si="57"/>
        <v>73</v>
      </c>
      <c r="AA62" s="121" t="s">
        <v>153</v>
      </c>
      <c r="AU62" s="121">
        <f t="shared" si="58"/>
        <v>73</v>
      </c>
      <c r="AV62" s="121" t="s">
        <v>144</v>
      </c>
    </row>
    <row r="63" spans="2:48" s="121" customFormat="1" hidden="1" x14ac:dyDescent="0.25">
      <c r="B63" s="101">
        <v>3</v>
      </c>
      <c r="C63" s="122" t="s">
        <v>71</v>
      </c>
      <c r="D63" s="101">
        <v>62</v>
      </c>
      <c r="E63" s="98">
        <v>61</v>
      </c>
      <c r="F63" s="98">
        <f t="shared" si="49"/>
        <v>61</v>
      </c>
      <c r="G63" s="98"/>
      <c r="H63" s="98"/>
      <c r="I63" s="102">
        <v>1</v>
      </c>
      <c r="J63" s="107">
        <v>62</v>
      </c>
      <c r="K63" s="65">
        <f t="shared" si="51"/>
        <v>1</v>
      </c>
      <c r="L63" s="104">
        <v>62</v>
      </c>
      <c r="M63" s="66">
        <f t="shared" si="52"/>
        <v>1</v>
      </c>
      <c r="N63" s="105">
        <v>62</v>
      </c>
      <c r="O63" s="106">
        <f t="shared" si="53"/>
        <v>1</v>
      </c>
      <c r="P63" s="98">
        <v>1</v>
      </c>
      <c r="Q63" s="98">
        <v>1</v>
      </c>
      <c r="R63" s="64">
        <f t="shared" si="54"/>
        <v>1</v>
      </c>
      <c r="S63" s="88">
        <v>62</v>
      </c>
      <c r="T63" s="119">
        <f t="shared" si="55"/>
        <v>1</v>
      </c>
      <c r="U63" s="120"/>
      <c r="W63" s="121">
        <f t="shared" si="56"/>
        <v>62</v>
      </c>
      <c r="Z63" s="121">
        <f t="shared" si="57"/>
        <v>62</v>
      </c>
      <c r="AA63" s="121" t="s">
        <v>153</v>
      </c>
      <c r="AU63" s="121">
        <f t="shared" si="58"/>
        <v>62</v>
      </c>
      <c r="AV63" s="121" t="s">
        <v>144</v>
      </c>
    </row>
    <row r="64" spans="2:48" s="121" customFormat="1" hidden="1" x14ac:dyDescent="0.25">
      <c r="B64" s="101">
        <v>4</v>
      </c>
      <c r="C64" s="122" t="s">
        <v>72</v>
      </c>
      <c r="D64" s="101">
        <v>44</v>
      </c>
      <c r="E64" s="98">
        <v>42</v>
      </c>
      <c r="F64" s="98">
        <f t="shared" si="49"/>
        <v>42</v>
      </c>
      <c r="G64" s="98"/>
      <c r="H64" s="98"/>
      <c r="I64" s="102">
        <v>1</v>
      </c>
      <c r="J64" s="107">
        <v>44</v>
      </c>
      <c r="K64" s="65">
        <f t="shared" si="51"/>
        <v>1</v>
      </c>
      <c r="L64" s="104">
        <v>44</v>
      </c>
      <c r="M64" s="66">
        <f t="shared" si="52"/>
        <v>1</v>
      </c>
      <c r="N64" s="105">
        <v>44</v>
      </c>
      <c r="O64" s="106">
        <f t="shared" si="53"/>
        <v>1</v>
      </c>
      <c r="P64" s="98">
        <v>2</v>
      </c>
      <c r="Q64" s="98">
        <v>2</v>
      </c>
      <c r="R64" s="64">
        <v>1</v>
      </c>
      <c r="S64" s="88">
        <v>44</v>
      </c>
      <c r="T64" s="119">
        <f t="shared" si="55"/>
        <v>1</v>
      </c>
      <c r="U64" s="120"/>
      <c r="W64" s="121">
        <f t="shared" si="56"/>
        <v>44</v>
      </c>
      <c r="Z64" s="121">
        <f t="shared" si="57"/>
        <v>44</v>
      </c>
      <c r="AA64" s="121" t="s">
        <v>153</v>
      </c>
      <c r="AU64" s="121">
        <f t="shared" si="58"/>
        <v>44</v>
      </c>
      <c r="AV64" s="121" t="s">
        <v>144</v>
      </c>
    </row>
    <row r="65" spans="2:48" s="121" customFormat="1" hidden="1" x14ac:dyDescent="0.25">
      <c r="B65" s="101">
        <v>5</v>
      </c>
      <c r="C65" s="122" t="s">
        <v>73</v>
      </c>
      <c r="D65" s="101">
        <v>54</v>
      </c>
      <c r="E65" s="98">
        <v>44</v>
      </c>
      <c r="F65" s="98">
        <v>44</v>
      </c>
      <c r="G65" s="98"/>
      <c r="H65" s="98"/>
      <c r="I65" s="102">
        <f t="shared" si="50"/>
        <v>1</v>
      </c>
      <c r="J65" s="107">
        <v>54</v>
      </c>
      <c r="K65" s="65">
        <f t="shared" si="51"/>
        <v>1</v>
      </c>
      <c r="L65" s="104">
        <v>54</v>
      </c>
      <c r="M65" s="66">
        <f t="shared" si="52"/>
        <v>1</v>
      </c>
      <c r="N65" s="105">
        <v>54</v>
      </c>
      <c r="O65" s="106">
        <f t="shared" si="53"/>
        <v>1</v>
      </c>
      <c r="P65" s="98">
        <v>10</v>
      </c>
      <c r="Q65" s="98">
        <v>10</v>
      </c>
      <c r="R65" s="64">
        <f t="shared" si="54"/>
        <v>1</v>
      </c>
      <c r="S65" s="88">
        <v>54</v>
      </c>
      <c r="T65" s="119">
        <f t="shared" si="55"/>
        <v>1</v>
      </c>
      <c r="U65" s="120"/>
      <c r="W65" s="121">
        <f t="shared" si="56"/>
        <v>54</v>
      </c>
      <c r="Z65" s="121">
        <f t="shared" si="57"/>
        <v>54</v>
      </c>
      <c r="AA65" s="121" t="s">
        <v>153</v>
      </c>
      <c r="AU65" s="121">
        <f t="shared" si="58"/>
        <v>54</v>
      </c>
      <c r="AV65" s="121" t="s">
        <v>144</v>
      </c>
    </row>
    <row r="66" spans="2:48" s="121" customFormat="1" hidden="1" x14ac:dyDescent="0.25">
      <c r="B66" s="101">
        <v>6</v>
      </c>
      <c r="C66" s="122" t="s">
        <v>74</v>
      </c>
      <c r="D66" s="101">
        <v>22</v>
      </c>
      <c r="E66" s="98">
        <v>16</v>
      </c>
      <c r="F66" s="98">
        <f t="shared" si="49"/>
        <v>16</v>
      </c>
      <c r="G66" s="98"/>
      <c r="H66" s="98"/>
      <c r="I66" s="102">
        <f t="shared" si="50"/>
        <v>1</v>
      </c>
      <c r="J66" s="107">
        <v>22</v>
      </c>
      <c r="K66" s="65">
        <f t="shared" si="51"/>
        <v>1</v>
      </c>
      <c r="L66" s="104">
        <v>22</v>
      </c>
      <c r="M66" s="66">
        <f t="shared" si="52"/>
        <v>1</v>
      </c>
      <c r="N66" s="105">
        <v>22</v>
      </c>
      <c r="O66" s="106">
        <f t="shared" si="53"/>
        <v>1</v>
      </c>
      <c r="P66" s="98">
        <v>6</v>
      </c>
      <c r="Q66" s="98">
        <v>6</v>
      </c>
      <c r="R66" s="64">
        <f t="shared" si="54"/>
        <v>1</v>
      </c>
      <c r="S66" s="88">
        <v>22</v>
      </c>
      <c r="T66" s="119">
        <f t="shared" si="55"/>
        <v>1</v>
      </c>
      <c r="U66" s="120"/>
      <c r="W66" s="121">
        <f t="shared" si="56"/>
        <v>22</v>
      </c>
      <c r="Z66" s="121">
        <f t="shared" si="57"/>
        <v>22</v>
      </c>
      <c r="AA66" s="121" t="s">
        <v>153</v>
      </c>
      <c r="AU66" s="121">
        <f t="shared" si="58"/>
        <v>22</v>
      </c>
      <c r="AV66" s="121" t="s">
        <v>144</v>
      </c>
    </row>
    <row r="67" spans="2:48" s="121" customFormat="1" hidden="1" x14ac:dyDescent="0.25">
      <c r="B67" s="101">
        <v>7</v>
      </c>
      <c r="C67" s="122" t="s">
        <v>75</v>
      </c>
      <c r="D67" s="101">
        <v>50</v>
      </c>
      <c r="E67" s="98">
        <v>50</v>
      </c>
      <c r="F67" s="98">
        <v>50</v>
      </c>
      <c r="G67" s="98"/>
      <c r="H67" s="98"/>
      <c r="I67" s="102">
        <v>1</v>
      </c>
      <c r="J67" s="107">
        <v>50</v>
      </c>
      <c r="K67" s="65">
        <f t="shared" si="51"/>
        <v>1</v>
      </c>
      <c r="L67" s="104">
        <v>50</v>
      </c>
      <c r="M67" s="66">
        <f t="shared" si="52"/>
        <v>1</v>
      </c>
      <c r="N67" s="105">
        <v>50</v>
      </c>
      <c r="O67" s="106">
        <f t="shared" si="53"/>
        <v>1</v>
      </c>
      <c r="P67" s="98">
        <v>0</v>
      </c>
      <c r="Q67" s="98">
        <v>0</v>
      </c>
      <c r="R67" s="64">
        <v>1</v>
      </c>
      <c r="S67" s="88">
        <v>50</v>
      </c>
      <c r="T67" s="119">
        <f t="shared" si="55"/>
        <v>1</v>
      </c>
      <c r="U67" s="120"/>
      <c r="W67" s="121">
        <f t="shared" si="56"/>
        <v>50</v>
      </c>
      <c r="Z67" s="121">
        <f t="shared" si="57"/>
        <v>50</v>
      </c>
      <c r="AA67" s="121" t="s">
        <v>153</v>
      </c>
      <c r="AU67" s="121">
        <f t="shared" si="58"/>
        <v>50</v>
      </c>
      <c r="AV67" s="121" t="s">
        <v>144</v>
      </c>
    </row>
    <row r="68" spans="2:48" s="121" customFormat="1" hidden="1" x14ac:dyDescent="0.25">
      <c r="B68" s="101">
        <v>8</v>
      </c>
      <c r="C68" s="122" t="s">
        <v>76</v>
      </c>
      <c r="D68" s="101">
        <v>25</v>
      </c>
      <c r="E68" s="98">
        <v>24</v>
      </c>
      <c r="F68" s="98">
        <v>24</v>
      </c>
      <c r="G68" s="98"/>
      <c r="H68" s="98"/>
      <c r="I68" s="102">
        <v>1</v>
      </c>
      <c r="J68" s="107">
        <v>25</v>
      </c>
      <c r="K68" s="65">
        <f t="shared" si="51"/>
        <v>1</v>
      </c>
      <c r="L68" s="104">
        <v>25</v>
      </c>
      <c r="M68" s="66">
        <f t="shared" si="52"/>
        <v>1</v>
      </c>
      <c r="N68" s="105">
        <v>25</v>
      </c>
      <c r="O68" s="106">
        <f t="shared" si="53"/>
        <v>1</v>
      </c>
      <c r="P68" s="98">
        <v>1</v>
      </c>
      <c r="Q68" s="98">
        <v>1</v>
      </c>
      <c r="R68" s="64">
        <v>1</v>
      </c>
      <c r="S68" s="88">
        <v>25</v>
      </c>
      <c r="T68" s="119">
        <f t="shared" si="55"/>
        <v>1</v>
      </c>
      <c r="U68" s="120"/>
      <c r="W68" s="121">
        <f t="shared" si="56"/>
        <v>25</v>
      </c>
      <c r="Z68" s="121">
        <f t="shared" si="57"/>
        <v>25</v>
      </c>
      <c r="AA68" s="121" t="s">
        <v>153</v>
      </c>
      <c r="AU68" s="121">
        <f t="shared" si="58"/>
        <v>25</v>
      </c>
      <c r="AV68" s="121" t="s">
        <v>144</v>
      </c>
    </row>
    <row r="69" spans="2:48" s="121" customFormat="1" hidden="1" x14ac:dyDescent="0.25">
      <c r="B69" s="101">
        <v>9</v>
      </c>
      <c r="C69" s="122" t="s">
        <v>77</v>
      </c>
      <c r="D69" s="101">
        <v>29</v>
      </c>
      <c r="E69" s="98">
        <f t="shared" ref="E69:E78" si="59">D69-P69</f>
        <v>24</v>
      </c>
      <c r="F69" s="98">
        <f t="shared" si="49"/>
        <v>24</v>
      </c>
      <c r="G69" s="98"/>
      <c r="H69" s="98"/>
      <c r="I69" s="102">
        <v>1</v>
      </c>
      <c r="J69" s="107">
        <v>29</v>
      </c>
      <c r="K69" s="65">
        <f t="shared" si="51"/>
        <v>1</v>
      </c>
      <c r="L69" s="104">
        <v>29</v>
      </c>
      <c r="M69" s="66">
        <f t="shared" si="52"/>
        <v>1</v>
      </c>
      <c r="N69" s="105">
        <v>29</v>
      </c>
      <c r="O69" s="106">
        <f t="shared" si="53"/>
        <v>1</v>
      </c>
      <c r="P69" s="98">
        <v>5</v>
      </c>
      <c r="Q69" s="98">
        <v>5</v>
      </c>
      <c r="R69" s="64">
        <f t="shared" si="54"/>
        <v>1</v>
      </c>
      <c r="S69" s="88">
        <v>28</v>
      </c>
      <c r="T69" s="119">
        <f t="shared" si="55"/>
        <v>0.96551724137931039</v>
      </c>
      <c r="U69" s="120"/>
      <c r="W69" s="121">
        <f t="shared" si="56"/>
        <v>29</v>
      </c>
      <c r="Z69" s="121">
        <f t="shared" si="57"/>
        <v>29</v>
      </c>
      <c r="AA69" s="121" t="s">
        <v>153</v>
      </c>
      <c r="AU69" s="121">
        <f t="shared" si="58"/>
        <v>29</v>
      </c>
      <c r="AV69" s="121" t="s">
        <v>144</v>
      </c>
    </row>
    <row r="70" spans="2:48" s="121" customFormat="1" hidden="1" x14ac:dyDescent="0.25">
      <c r="B70" s="101">
        <v>10</v>
      </c>
      <c r="C70" s="122" t="s">
        <v>78</v>
      </c>
      <c r="D70" s="101">
        <v>10</v>
      </c>
      <c r="E70" s="98">
        <v>10</v>
      </c>
      <c r="F70" s="98">
        <f t="shared" si="49"/>
        <v>10</v>
      </c>
      <c r="G70" s="98"/>
      <c r="H70" s="98"/>
      <c r="I70" s="102">
        <v>1</v>
      </c>
      <c r="J70" s="107">
        <v>10</v>
      </c>
      <c r="K70" s="65">
        <f t="shared" si="51"/>
        <v>1</v>
      </c>
      <c r="L70" s="104">
        <v>10</v>
      </c>
      <c r="M70" s="66">
        <f t="shared" si="52"/>
        <v>1</v>
      </c>
      <c r="N70" s="105">
        <v>10</v>
      </c>
      <c r="O70" s="106">
        <f t="shared" si="53"/>
        <v>1</v>
      </c>
      <c r="P70" s="98">
        <v>0</v>
      </c>
      <c r="Q70" s="98">
        <v>0</v>
      </c>
      <c r="R70" s="64">
        <v>1</v>
      </c>
      <c r="S70" s="88">
        <v>10</v>
      </c>
      <c r="T70" s="119">
        <f t="shared" si="55"/>
        <v>1</v>
      </c>
      <c r="U70" s="120"/>
      <c r="W70" s="121">
        <f t="shared" si="56"/>
        <v>10</v>
      </c>
      <c r="Z70" s="121">
        <f t="shared" si="57"/>
        <v>10</v>
      </c>
      <c r="AA70" s="121" t="s">
        <v>153</v>
      </c>
      <c r="AU70" s="121">
        <f t="shared" si="58"/>
        <v>10</v>
      </c>
      <c r="AV70" s="121" t="s">
        <v>144</v>
      </c>
    </row>
    <row r="71" spans="2:48" s="121" customFormat="1" hidden="1" x14ac:dyDescent="0.25">
      <c r="B71" s="101">
        <v>11</v>
      </c>
      <c r="C71" s="122" t="s">
        <v>79</v>
      </c>
      <c r="D71" s="101">
        <v>10</v>
      </c>
      <c r="E71" s="98">
        <v>10</v>
      </c>
      <c r="F71" s="98">
        <v>10</v>
      </c>
      <c r="G71" s="98"/>
      <c r="H71" s="98"/>
      <c r="I71" s="102">
        <v>1</v>
      </c>
      <c r="J71" s="107">
        <v>10</v>
      </c>
      <c r="K71" s="65">
        <f t="shared" si="51"/>
        <v>1</v>
      </c>
      <c r="L71" s="104">
        <v>10</v>
      </c>
      <c r="M71" s="66">
        <f t="shared" si="52"/>
        <v>1</v>
      </c>
      <c r="N71" s="105">
        <v>10</v>
      </c>
      <c r="O71" s="106">
        <f t="shared" si="53"/>
        <v>1</v>
      </c>
      <c r="P71" s="98">
        <v>0</v>
      </c>
      <c r="Q71" s="98">
        <v>0</v>
      </c>
      <c r="R71" s="64">
        <v>1</v>
      </c>
      <c r="S71" s="88">
        <v>10</v>
      </c>
      <c r="T71" s="119">
        <f t="shared" si="55"/>
        <v>1</v>
      </c>
      <c r="U71" s="120"/>
      <c r="W71" s="121">
        <f t="shared" si="56"/>
        <v>10</v>
      </c>
      <c r="Z71" s="121">
        <f t="shared" si="57"/>
        <v>10</v>
      </c>
      <c r="AA71" s="121" t="s">
        <v>153</v>
      </c>
      <c r="AU71" s="121">
        <f t="shared" si="58"/>
        <v>10</v>
      </c>
      <c r="AV71" s="121" t="s">
        <v>144</v>
      </c>
    </row>
    <row r="72" spans="2:48" s="121" customFormat="1" hidden="1" x14ac:dyDescent="0.25">
      <c r="B72" s="101">
        <v>12</v>
      </c>
      <c r="C72" s="122" t="s">
        <v>80</v>
      </c>
      <c r="D72" s="101">
        <v>12</v>
      </c>
      <c r="E72" s="98">
        <v>12</v>
      </c>
      <c r="F72" s="98">
        <f t="shared" si="49"/>
        <v>12</v>
      </c>
      <c r="G72" s="98"/>
      <c r="H72" s="98"/>
      <c r="I72" s="102">
        <v>1</v>
      </c>
      <c r="J72" s="107">
        <v>12</v>
      </c>
      <c r="K72" s="65">
        <f t="shared" si="51"/>
        <v>1</v>
      </c>
      <c r="L72" s="104">
        <v>12</v>
      </c>
      <c r="M72" s="66">
        <f t="shared" si="52"/>
        <v>1</v>
      </c>
      <c r="N72" s="105">
        <v>12</v>
      </c>
      <c r="O72" s="106">
        <f t="shared" si="53"/>
        <v>1</v>
      </c>
      <c r="P72" s="98">
        <v>0</v>
      </c>
      <c r="Q72" s="98">
        <v>0</v>
      </c>
      <c r="R72" s="64">
        <v>1</v>
      </c>
      <c r="S72" s="88">
        <v>12</v>
      </c>
      <c r="T72" s="119">
        <f t="shared" si="55"/>
        <v>1</v>
      </c>
      <c r="U72" s="120"/>
      <c r="W72" s="121">
        <f t="shared" si="56"/>
        <v>12</v>
      </c>
      <c r="Z72" s="121">
        <f t="shared" si="57"/>
        <v>12</v>
      </c>
      <c r="AA72" s="121" t="s">
        <v>153</v>
      </c>
      <c r="AU72" s="121">
        <f t="shared" si="58"/>
        <v>12</v>
      </c>
      <c r="AV72" s="121" t="s">
        <v>144</v>
      </c>
    </row>
    <row r="73" spans="2:48" s="121" customFormat="1" hidden="1" x14ac:dyDescent="0.25">
      <c r="B73" s="101">
        <v>13</v>
      </c>
      <c r="C73" s="122" t="s">
        <v>81</v>
      </c>
      <c r="D73" s="101">
        <v>7</v>
      </c>
      <c r="E73" s="98">
        <f t="shared" si="59"/>
        <v>6</v>
      </c>
      <c r="F73" s="98">
        <f t="shared" si="49"/>
        <v>6</v>
      </c>
      <c r="G73" s="98"/>
      <c r="H73" s="98"/>
      <c r="I73" s="102">
        <f t="shared" si="50"/>
        <v>1</v>
      </c>
      <c r="J73" s="107">
        <v>7</v>
      </c>
      <c r="K73" s="65">
        <f t="shared" si="51"/>
        <v>1</v>
      </c>
      <c r="L73" s="104">
        <v>7</v>
      </c>
      <c r="M73" s="66">
        <f t="shared" si="52"/>
        <v>1</v>
      </c>
      <c r="N73" s="105">
        <v>7</v>
      </c>
      <c r="O73" s="106">
        <f t="shared" si="53"/>
        <v>1</v>
      </c>
      <c r="P73" s="98">
        <v>1</v>
      </c>
      <c r="Q73" s="98">
        <v>1</v>
      </c>
      <c r="R73" s="64">
        <f t="shared" si="54"/>
        <v>1</v>
      </c>
      <c r="S73" s="88">
        <v>7</v>
      </c>
      <c r="T73" s="119">
        <f t="shared" si="55"/>
        <v>1</v>
      </c>
      <c r="U73" s="120"/>
      <c r="W73" s="121">
        <f t="shared" si="56"/>
        <v>7</v>
      </c>
      <c r="Z73" s="121">
        <f t="shared" si="57"/>
        <v>7</v>
      </c>
      <c r="AA73" s="121" t="s">
        <v>153</v>
      </c>
      <c r="AU73" s="121">
        <f t="shared" si="58"/>
        <v>7</v>
      </c>
      <c r="AV73" s="121" t="s">
        <v>144</v>
      </c>
    </row>
    <row r="74" spans="2:48" s="121" customFormat="1" hidden="1" x14ac:dyDescent="0.25">
      <c r="B74" s="101">
        <v>14</v>
      </c>
      <c r="C74" s="122" t="s">
        <v>82</v>
      </c>
      <c r="D74" s="101">
        <v>8</v>
      </c>
      <c r="E74" s="98">
        <v>8</v>
      </c>
      <c r="F74" s="98">
        <f t="shared" si="49"/>
        <v>8</v>
      </c>
      <c r="G74" s="98"/>
      <c r="H74" s="98"/>
      <c r="I74" s="102">
        <v>1</v>
      </c>
      <c r="J74" s="107">
        <v>8</v>
      </c>
      <c r="K74" s="65">
        <f t="shared" si="51"/>
        <v>1</v>
      </c>
      <c r="L74" s="104">
        <v>8</v>
      </c>
      <c r="M74" s="66">
        <f t="shared" si="52"/>
        <v>1</v>
      </c>
      <c r="N74" s="105">
        <v>8</v>
      </c>
      <c r="O74" s="106">
        <f t="shared" si="53"/>
        <v>1</v>
      </c>
      <c r="P74" s="98">
        <v>0</v>
      </c>
      <c r="Q74" s="98">
        <v>0</v>
      </c>
      <c r="R74" s="64">
        <v>1</v>
      </c>
      <c r="S74" s="88">
        <v>8</v>
      </c>
      <c r="T74" s="119">
        <f t="shared" si="55"/>
        <v>1</v>
      </c>
      <c r="U74" s="120"/>
      <c r="W74" s="121">
        <f t="shared" si="56"/>
        <v>8</v>
      </c>
      <c r="Z74" s="121">
        <f t="shared" si="57"/>
        <v>8</v>
      </c>
      <c r="AA74" s="121" t="s">
        <v>153</v>
      </c>
      <c r="AU74" s="121">
        <f t="shared" si="58"/>
        <v>8</v>
      </c>
      <c r="AV74" s="121" t="s">
        <v>144</v>
      </c>
    </row>
    <row r="75" spans="2:48" s="121" customFormat="1" hidden="1" x14ac:dyDescent="0.25">
      <c r="B75" s="101">
        <v>15</v>
      </c>
      <c r="C75" s="122" t="s">
        <v>83</v>
      </c>
      <c r="D75" s="101">
        <v>20</v>
      </c>
      <c r="E75" s="98">
        <v>20</v>
      </c>
      <c r="F75" s="98">
        <v>20</v>
      </c>
      <c r="G75" s="98"/>
      <c r="H75" s="98"/>
      <c r="I75" s="102">
        <v>1</v>
      </c>
      <c r="J75" s="107">
        <v>20</v>
      </c>
      <c r="K75" s="65">
        <f t="shared" si="51"/>
        <v>1</v>
      </c>
      <c r="L75" s="104">
        <v>20</v>
      </c>
      <c r="M75" s="66">
        <f t="shared" si="52"/>
        <v>1</v>
      </c>
      <c r="N75" s="105">
        <v>20</v>
      </c>
      <c r="O75" s="106">
        <f t="shared" si="53"/>
        <v>1</v>
      </c>
      <c r="P75" s="98">
        <v>0</v>
      </c>
      <c r="Q75" s="98">
        <v>0</v>
      </c>
      <c r="R75" s="64">
        <v>1</v>
      </c>
      <c r="S75" s="88">
        <v>20</v>
      </c>
      <c r="T75" s="119">
        <f t="shared" si="55"/>
        <v>1</v>
      </c>
      <c r="U75" s="120"/>
      <c r="W75" s="121">
        <f t="shared" si="56"/>
        <v>20</v>
      </c>
      <c r="Z75" s="121">
        <f t="shared" si="57"/>
        <v>20</v>
      </c>
      <c r="AA75" s="121" t="s">
        <v>153</v>
      </c>
      <c r="AU75" s="121">
        <f t="shared" si="58"/>
        <v>20</v>
      </c>
      <c r="AV75" s="121" t="s">
        <v>144</v>
      </c>
    </row>
    <row r="76" spans="2:48" s="121" customFormat="1" hidden="1" x14ac:dyDescent="0.25">
      <c r="B76" s="101">
        <v>16</v>
      </c>
      <c r="C76" s="122" t="s">
        <v>84</v>
      </c>
      <c r="D76" s="101">
        <v>15</v>
      </c>
      <c r="E76" s="98">
        <v>11</v>
      </c>
      <c r="F76" s="98">
        <f t="shared" si="49"/>
        <v>11</v>
      </c>
      <c r="G76" s="98"/>
      <c r="H76" s="98"/>
      <c r="I76" s="102">
        <v>1</v>
      </c>
      <c r="J76" s="107">
        <v>15</v>
      </c>
      <c r="K76" s="65">
        <f t="shared" si="51"/>
        <v>1</v>
      </c>
      <c r="L76" s="104">
        <v>15</v>
      </c>
      <c r="M76" s="66">
        <f t="shared" si="52"/>
        <v>1</v>
      </c>
      <c r="N76" s="105">
        <v>15</v>
      </c>
      <c r="O76" s="106">
        <f t="shared" si="53"/>
        <v>1</v>
      </c>
      <c r="P76" s="98">
        <v>4</v>
      </c>
      <c r="Q76" s="98">
        <v>4</v>
      </c>
      <c r="R76" s="64">
        <f t="shared" si="54"/>
        <v>1</v>
      </c>
      <c r="S76" s="88">
        <v>6</v>
      </c>
      <c r="T76" s="119">
        <f t="shared" si="55"/>
        <v>0.4</v>
      </c>
      <c r="U76" s="120"/>
      <c r="W76" s="121">
        <f t="shared" si="56"/>
        <v>15</v>
      </c>
      <c r="Z76" s="121">
        <f t="shared" si="57"/>
        <v>15</v>
      </c>
      <c r="AA76" s="121" t="s">
        <v>153</v>
      </c>
      <c r="AU76" s="121">
        <f t="shared" si="58"/>
        <v>15</v>
      </c>
      <c r="AV76" s="121" t="s">
        <v>144</v>
      </c>
    </row>
    <row r="77" spans="2:48" s="121" customFormat="1" hidden="1" x14ac:dyDescent="0.25">
      <c r="B77" s="101">
        <v>17</v>
      </c>
      <c r="C77" s="122" t="s">
        <v>85</v>
      </c>
      <c r="D77" s="101">
        <v>5</v>
      </c>
      <c r="E77" s="98">
        <v>3</v>
      </c>
      <c r="F77" s="98">
        <v>3</v>
      </c>
      <c r="G77" s="98"/>
      <c r="H77" s="98"/>
      <c r="I77" s="102">
        <v>1</v>
      </c>
      <c r="J77" s="107">
        <v>5</v>
      </c>
      <c r="K77" s="65">
        <f t="shared" si="51"/>
        <v>1</v>
      </c>
      <c r="L77" s="104">
        <v>5</v>
      </c>
      <c r="M77" s="66">
        <f t="shared" si="52"/>
        <v>1</v>
      </c>
      <c r="N77" s="105">
        <v>5</v>
      </c>
      <c r="O77" s="106">
        <f t="shared" si="53"/>
        <v>1</v>
      </c>
      <c r="P77" s="98">
        <v>2</v>
      </c>
      <c r="Q77" s="98">
        <v>2</v>
      </c>
      <c r="R77" s="64">
        <v>1</v>
      </c>
      <c r="S77" s="88">
        <v>5</v>
      </c>
      <c r="T77" s="119">
        <f t="shared" si="55"/>
        <v>1</v>
      </c>
      <c r="U77" s="120"/>
      <c r="W77" s="121">
        <f t="shared" si="56"/>
        <v>5</v>
      </c>
      <c r="Z77" s="121">
        <f t="shared" si="57"/>
        <v>5</v>
      </c>
      <c r="AA77" s="121" t="s">
        <v>153</v>
      </c>
      <c r="AU77" s="121">
        <f t="shared" si="58"/>
        <v>5</v>
      </c>
      <c r="AV77" s="121" t="s">
        <v>144</v>
      </c>
    </row>
    <row r="78" spans="2:48" s="121" customFormat="1" hidden="1" x14ac:dyDescent="0.25">
      <c r="B78" s="101">
        <v>18</v>
      </c>
      <c r="C78" s="122" t="s">
        <v>86</v>
      </c>
      <c r="D78" s="101">
        <v>3</v>
      </c>
      <c r="E78" s="98">
        <f t="shared" si="59"/>
        <v>0</v>
      </c>
      <c r="F78" s="98">
        <f t="shared" si="49"/>
        <v>0</v>
      </c>
      <c r="G78" s="98"/>
      <c r="H78" s="98"/>
      <c r="I78" s="102">
        <v>1</v>
      </c>
      <c r="J78" s="107">
        <v>3</v>
      </c>
      <c r="K78" s="65">
        <f t="shared" si="51"/>
        <v>1</v>
      </c>
      <c r="L78" s="104">
        <v>3</v>
      </c>
      <c r="M78" s="66">
        <f t="shared" si="52"/>
        <v>1</v>
      </c>
      <c r="N78" s="105">
        <v>3</v>
      </c>
      <c r="O78" s="106">
        <f t="shared" si="53"/>
        <v>1</v>
      </c>
      <c r="P78" s="98">
        <v>3</v>
      </c>
      <c r="Q78" s="98">
        <v>3</v>
      </c>
      <c r="R78" s="64">
        <v>1</v>
      </c>
      <c r="S78" s="88">
        <v>3</v>
      </c>
      <c r="T78" s="119">
        <f t="shared" si="55"/>
        <v>1</v>
      </c>
      <c r="U78" s="120"/>
      <c r="W78" s="121">
        <f t="shared" si="56"/>
        <v>3</v>
      </c>
      <c r="Z78" s="121">
        <f t="shared" si="57"/>
        <v>3</v>
      </c>
      <c r="AA78" s="121" t="s">
        <v>153</v>
      </c>
      <c r="AU78" s="121">
        <f t="shared" si="58"/>
        <v>3</v>
      </c>
      <c r="AV78" s="121" t="s">
        <v>144</v>
      </c>
    </row>
    <row r="79" spans="2:48" s="126" customFormat="1" hidden="1" x14ac:dyDescent="0.25">
      <c r="B79" s="280" t="s">
        <v>46</v>
      </c>
      <c r="C79" s="280"/>
      <c r="D79" s="123">
        <f>SUM(D61:D78)</f>
        <v>677</v>
      </c>
      <c r="E79" s="123">
        <f>SUM(E61:E78)</f>
        <v>631</v>
      </c>
      <c r="F79" s="123">
        <f>SUM(F61:F78)</f>
        <v>631</v>
      </c>
      <c r="G79" s="123"/>
      <c r="H79" s="123"/>
      <c r="I79" s="124">
        <f>F79/E79</f>
        <v>1</v>
      </c>
      <c r="J79" s="123">
        <f>SUM(J61:J78)</f>
        <v>677</v>
      </c>
      <c r="K79" s="124">
        <f t="shared" si="51"/>
        <v>1</v>
      </c>
      <c r="L79" s="123">
        <f>SUM(L61:L78)</f>
        <v>677</v>
      </c>
      <c r="M79" s="124">
        <f t="shared" si="52"/>
        <v>1</v>
      </c>
      <c r="N79" s="123">
        <f>SUM(N61:N78)</f>
        <v>677</v>
      </c>
      <c r="O79" s="124">
        <f>N79/(D79)</f>
        <v>1</v>
      </c>
      <c r="P79" s="123">
        <f>SUM(P61:P78)</f>
        <v>46</v>
      </c>
      <c r="Q79" s="123">
        <f>SUM(Q61:Q78)</f>
        <v>46</v>
      </c>
      <c r="R79" s="124">
        <f>Q79/P79</f>
        <v>1</v>
      </c>
      <c r="S79" s="123">
        <f>SUM(S61:S78)</f>
        <v>611</v>
      </c>
      <c r="T79" s="124">
        <f t="shared" si="55"/>
        <v>0.9025110782865583</v>
      </c>
      <c r="U79" s="125"/>
      <c r="W79" s="121">
        <f t="shared" si="56"/>
        <v>677</v>
      </c>
      <c r="X79" s="121"/>
    </row>
    <row r="80" spans="2:48" s="121" customFormat="1" hidden="1" x14ac:dyDescent="0.25">
      <c r="B80" s="281" t="s">
        <v>18</v>
      </c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128"/>
    </row>
    <row r="81" spans="2:48" s="121" customFormat="1" hidden="1" x14ac:dyDescent="0.25">
      <c r="B81" s="101">
        <v>1</v>
      </c>
      <c r="C81" s="122" t="s">
        <v>87</v>
      </c>
      <c r="D81" s="101">
        <v>62</v>
      </c>
      <c r="E81" s="98">
        <v>49</v>
      </c>
      <c r="F81" s="98">
        <v>49</v>
      </c>
      <c r="G81" s="98"/>
      <c r="H81" s="98"/>
      <c r="I81" s="64">
        <f t="shared" ref="I81:I91" si="60">F81/E81</f>
        <v>1</v>
      </c>
      <c r="J81" s="107">
        <v>62</v>
      </c>
      <c r="K81" s="65">
        <f>J81/D81</f>
        <v>1</v>
      </c>
      <c r="L81" s="104">
        <v>62</v>
      </c>
      <c r="M81" s="66">
        <f t="shared" ref="M81:M93" si="61">L81/D81</f>
        <v>1</v>
      </c>
      <c r="N81" s="105">
        <v>62</v>
      </c>
      <c r="O81" s="106">
        <f>N81/L81</f>
        <v>1</v>
      </c>
      <c r="P81" s="98">
        <v>13</v>
      </c>
      <c r="Q81" s="98">
        <v>13</v>
      </c>
      <c r="R81" s="64">
        <f>Q81/P81</f>
        <v>1</v>
      </c>
      <c r="S81" s="88">
        <v>62</v>
      </c>
      <c r="T81" s="119">
        <f t="shared" ref="T81:T93" si="62">S81/D81</f>
        <v>1</v>
      </c>
      <c r="U81" s="120"/>
      <c r="W81" s="121">
        <f>E81+P81</f>
        <v>62</v>
      </c>
      <c r="Z81" s="121">
        <f t="shared" ref="Z81:Z92" si="63">E81+P81</f>
        <v>62</v>
      </c>
      <c r="AA81" s="121" t="s">
        <v>153</v>
      </c>
      <c r="AU81" s="121">
        <f t="shared" ref="AU81:AU92" si="64">F81+Q81</f>
        <v>62</v>
      </c>
      <c r="AV81" s="121" t="s">
        <v>144</v>
      </c>
    </row>
    <row r="82" spans="2:48" s="121" customFormat="1" hidden="1" x14ac:dyDescent="0.25">
      <c r="B82" s="101">
        <v>2</v>
      </c>
      <c r="C82" s="122" t="s">
        <v>88</v>
      </c>
      <c r="D82" s="101">
        <v>39</v>
      </c>
      <c r="E82" s="98">
        <v>33</v>
      </c>
      <c r="F82" s="98">
        <v>33</v>
      </c>
      <c r="G82" s="98"/>
      <c r="H82" s="98"/>
      <c r="I82" s="64">
        <f t="shared" si="60"/>
        <v>1</v>
      </c>
      <c r="J82" s="107">
        <v>39</v>
      </c>
      <c r="K82" s="65">
        <f t="shared" ref="K82:K93" si="65">J82/D82</f>
        <v>1</v>
      </c>
      <c r="L82" s="104">
        <v>39</v>
      </c>
      <c r="M82" s="66">
        <f t="shared" si="61"/>
        <v>1</v>
      </c>
      <c r="N82" s="105">
        <v>39</v>
      </c>
      <c r="O82" s="106">
        <f t="shared" ref="O82:O92" si="66">N82/D82</f>
        <v>1</v>
      </c>
      <c r="P82" s="98">
        <v>6</v>
      </c>
      <c r="Q82" s="98">
        <v>6</v>
      </c>
      <c r="R82" s="64">
        <f t="shared" ref="R82:R92" si="67">Q82/P82</f>
        <v>1</v>
      </c>
      <c r="S82" s="88">
        <v>39</v>
      </c>
      <c r="T82" s="119">
        <f t="shared" si="62"/>
        <v>1</v>
      </c>
      <c r="U82" s="120"/>
      <c r="W82" s="121">
        <f>E82+P82</f>
        <v>39</v>
      </c>
      <c r="Z82" s="121">
        <f t="shared" si="63"/>
        <v>39</v>
      </c>
      <c r="AA82" s="121" t="s">
        <v>153</v>
      </c>
      <c r="AU82" s="121">
        <f t="shared" si="64"/>
        <v>39</v>
      </c>
      <c r="AV82" s="121" t="s">
        <v>144</v>
      </c>
    </row>
    <row r="83" spans="2:48" s="121" customFormat="1" hidden="1" x14ac:dyDescent="0.25">
      <c r="B83" s="101">
        <v>3</v>
      </c>
      <c r="C83" s="122" t="s">
        <v>89</v>
      </c>
      <c r="D83" s="101">
        <v>13</v>
      </c>
      <c r="E83" s="98">
        <v>2</v>
      </c>
      <c r="F83" s="98">
        <v>2</v>
      </c>
      <c r="G83" s="98"/>
      <c r="H83" s="98"/>
      <c r="I83" s="64">
        <v>1</v>
      </c>
      <c r="J83" s="107">
        <v>13</v>
      </c>
      <c r="K83" s="65">
        <f t="shared" si="65"/>
        <v>1</v>
      </c>
      <c r="L83" s="104">
        <v>13</v>
      </c>
      <c r="M83" s="66">
        <f t="shared" si="61"/>
        <v>1</v>
      </c>
      <c r="N83" s="105">
        <v>13</v>
      </c>
      <c r="O83" s="106">
        <f t="shared" si="66"/>
        <v>1</v>
      </c>
      <c r="P83" s="98">
        <v>11</v>
      </c>
      <c r="Q83" s="98">
        <v>11</v>
      </c>
      <c r="R83" s="64">
        <f t="shared" si="67"/>
        <v>1</v>
      </c>
      <c r="S83" s="88">
        <v>13</v>
      </c>
      <c r="T83" s="119">
        <f t="shared" si="62"/>
        <v>1</v>
      </c>
      <c r="U83" s="120"/>
      <c r="W83" s="121">
        <f>E83+P83</f>
        <v>13</v>
      </c>
      <c r="Z83" s="121">
        <f t="shared" si="63"/>
        <v>13</v>
      </c>
      <c r="AA83" s="121" t="s">
        <v>153</v>
      </c>
      <c r="AU83" s="121">
        <f t="shared" si="64"/>
        <v>13</v>
      </c>
      <c r="AV83" s="121" t="s">
        <v>144</v>
      </c>
    </row>
    <row r="84" spans="2:48" s="121" customFormat="1" hidden="1" x14ac:dyDescent="0.25">
      <c r="B84" s="101">
        <v>4</v>
      </c>
      <c r="C84" s="122" t="s">
        <v>90</v>
      </c>
      <c r="D84" s="101">
        <v>25</v>
      </c>
      <c r="E84" s="98">
        <v>19</v>
      </c>
      <c r="F84" s="98">
        <v>19</v>
      </c>
      <c r="G84" s="98"/>
      <c r="H84" s="98"/>
      <c r="I84" s="64">
        <v>1</v>
      </c>
      <c r="J84" s="107">
        <v>25</v>
      </c>
      <c r="K84" s="65">
        <f t="shared" si="65"/>
        <v>1</v>
      </c>
      <c r="L84" s="104">
        <v>25</v>
      </c>
      <c r="M84" s="66">
        <f t="shared" si="61"/>
        <v>1</v>
      </c>
      <c r="N84" s="105">
        <v>25</v>
      </c>
      <c r="O84" s="106">
        <f t="shared" si="66"/>
        <v>1</v>
      </c>
      <c r="P84" s="98">
        <v>6</v>
      </c>
      <c r="Q84" s="98">
        <v>6</v>
      </c>
      <c r="R84" s="64">
        <f t="shared" si="67"/>
        <v>1</v>
      </c>
      <c r="S84" s="88">
        <v>25</v>
      </c>
      <c r="T84" s="119">
        <f t="shared" si="62"/>
        <v>1</v>
      </c>
      <c r="U84" s="120"/>
      <c r="W84" s="121">
        <f t="shared" ref="W84:W93" si="68">E84+P84</f>
        <v>25</v>
      </c>
      <c r="Z84" s="121">
        <f t="shared" si="63"/>
        <v>25</v>
      </c>
      <c r="AA84" s="121" t="s">
        <v>153</v>
      </c>
      <c r="AU84" s="121">
        <f t="shared" si="64"/>
        <v>25</v>
      </c>
      <c r="AV84" s="121" t="s">
        <v>144</v>
      </c>
    </row>
    <row r="85" spans="2:48" s="121" customFormat="1" hidden="1" x14ac:dyDescent="0.25">
      <c r="B85" s="101">
        <v>5</v>
      </c>
      <c r="C85" s="122" t="s">
        <v>91</v>
      </c>
      <c r="D85" s="101">
        <v>163</v>
      </c>
      <c r="E85" s="98">
        <v>69</v>
      </c>
      <c r="F85" s="98">
        <v>69</v>
      </c>
      <c r="G85" s="98"/>
      <c r="H85" s="98"/>
      <c r="I85" s="64">
        <f t="shared" si="60"/>
        <v>1</v>
      </c>
      <c r="J85" s="107">
        <v>163</v>
      </c>
      <c r="K85" s="65">
        <f t="shared" si="65"/>
        <v>1</v>
      </c>
      <c r="L85" s="104">
        <v>163</v>
      </c>
      <c r="M85" s="66">
        <f t="shared" si="61"/>
        <v>1</v>
      </c>
      <c r="N85" s="105">
        <v>163</v>
      </c>
      <c r="O85" s="106">
        <f t="shared" si="66"/>
        <v>1</v>
      </c>
      <c r="P85" s="98">
        <v>94</v>
      </c>
      <c r="Q85" s="98">
        <v>94</v>
      </c>
      <c r="R85" s="64">
        <f t="shared" si="67"/>
        <v>1</v>
      </c>
      <c r="S85" s="88">
        <v>163</v>
      </c>
      <c r="T85" s="119">
        <f t="shared" si="62"/>
        <v>1</v>
      </c>
      <c r="U85" s="120"/>
      <c r="W85" s="121">
        <f t="shared" si="68"/>
        <v>163</v>
      </c>
      <c r="Z85" s="121">
        <f t="shared" si="63"/>
        <v>163</v>
      </c>
      <c r="AA85" s="121" t="s">
        <v>153</v>
      </c>
      <c r="AU85" s="121">
        <f t="shared" si="64"/>
        <v>163</v>
      </c>
      <c r="AV85" s="121" t="s">
        <v>144</v>
      </c>
    </row>
    <row r="86" spans="2:48" s="121" customFormat="1" hidden="1" x14ac:dyDescent="0.25">
      <c r="B86" s="101">
        <v>6</v>
      </c>
      <c r="C86" s="122" t="s">
        <v>92</v>
      </c>
      <c r="D86" s="101">
        <v>50</v>
      </c>
      <c r="E86" s="98">
        <v>0</v>
      </c>
      <c r="F86" s="98">
        <v>0</v>
      </c>
      <c r="G86" s="98"/>
      <c r="H86" s="98"/>
      <c r="I86" s="64">
        <v>1</v>
      </c>
      <c r="J86" s="107">
        <v>50</v>
      </c>
      <c r="K86" s="65">
        <f t="shared" si="65"/>
        <v>1</v>
      </c>
      <c r="L86" s="104">
        <v>50</v>
      </c>
      <c r="M86" s="66">
        <f t="shared" si="61"/>
        <v>1</v>
      </c>
      <c r="N86" s="105">
        <v>50</v>
      </c>
      <c r="O86" s="106">
        <f t="shared" si="66"/>
        <v>1</v>
      </c>
      <c r="P86" s="98">
        <v>50</v>
      </c>
      <c r="Q86" s="98">
        <v>50</v>
      </c>
      <c r="R86" s="64">
        <f t="shared" si="67"/>
        <v>1</v>
      </c>
      <c r="S86" s="88">
        <v>50</v>
      </c>
      <c r="T86" s="119">
        <f t="shared" si="62"/>
        <v>1</v>
      </c>
      <c r="U86" s="120"/>
      <c r="W86" s="121">
        <f t="shared" si="68"/>
        <v>50</v>
      </c>
      <c r="Z86" s="121">
        <f t="shared" si="63"/>
        <v>50</v>
      </c>
      <c r="AA86" s="121" t="s">
        <v>153</v>
      </c>
      <c r="AU86" s="121">
        <f t="shared" si="64"/>
        <v>50</v>
      </c>
      <c r="AV86" s="121" t="s">
        <v>144</v>
      </c>
    </row>
    <row r="87" spans="2:48" s="121" customFormat="1" hidden="1" x14ac:dyDescent="0.25">
      <c r="B87" s="101">
        <v>7</v>
      </c>
      <c r="C87" s="122" t="s">
        <v>156</v>
      </c>
      <c r="D87" s="101">
        <v>42</v>
      </c>
      <c r="E87" s="98">
        <v>14</v>
      </c>
      <c r="F87" s="98">
        <v>14</v>
      </c>
      <c r="G87" s="98"/>
      <c r="H87" s="98"/>
      <c r="I87" s="64">
        <f t="shared" si="60"/>
        <v>1</v>
      </c>
      <c r="J87" s="107">
        <v>42</v>
      </c>
      <c r="K87" s="65">
        <f t="shared" si="65"/>
        <v>1</v>
      </c>
      <c r="L87" s="104">
        <v>42</v>
      </c>
      <c r="M87" s="66">
        <f t="shared" si="61"/>
        <v>1</v>
      </c>
      <c r="N87" s="105">
        <v>42</v>
      </c>
      <c r="O87" s="106">
        <f t="shared" si="66"/>
        <v>1</v>
      </c>
      <c r="P87" s="98">
        <v>28</v>
      </c>
      <c r="Q87" s="98">
        <v>28</v>
      </c>
      <c r="R87" s="64">
        <f t="shared" si="67"/>
        <v>1</v>
      </c>
      <c r="S87" s="88">
        <v>42</v>
      </c>
      <c r="T87" s="119">
        <f t="shared" si="62"/>
        <v>1</v>
      </c>
      <c r="U87" s="120"/>
      <c r="W87" s="121">
        <f t="shared" si="68"/>
        <v>42</v>
      </c>
      <c r="Z87" s="161">
        <f t="shared" si="63"/>
        <v>42</v>
      </c>
      <c r="AA87" s="121" t="s">
        <v>153</v>
      </c>
      <c r="AU87" s="121">
        <f t="shared" si="64"/>
        <v>42</v>
      </c>
      <c r="AV87" s="121" t="s">
        <v>144</v>
      </c>
    </row>
    <row r="88" spans="2:48" s="121" customFormat="1" hidden="1" x14ac:dyDescent="0.25">
      <c r="B88" s="101">
        <v>8</v>
      </c>
      <c r="C88" s="122" t="s">
        <v>94</v>
      </c>
      <c r="D88" s="101">
        <v>24</v>
      </c>
      <c r="E88" s="98">
        <v>16</v>
      </c>
      <c r="F88" s="98">
        <v>16</v>
      </c>
      <c r="G88" s="98"/>
      <c r="H88" s="98"/>
      <c r="I88" s="64">
        <v>1</v>
      </c>
      <c r="J88" s="107">
        <v>24</v>
      </c>
      <c r="K88" s="65">
        <f t="shared" si="65"/>
        <v>1</v>
      </c>
      <c r="L88" s="104">
        <v>24</v>
      </c>
      <c r="M88" s="66">
        <f t="shared" si="61"/>
        <v>1</v>
      </c>
      <c r="N88" s="105">
        <v>24</v>
      </c>
      <c r="O88" s="106">
        <f t="shared" si="66"/>
        <v>1</v>
      </c>
      <c r="P88" s="98">
        <v>8</v>
      </c>
      <c r="Q88" s="98">
        <v>8</v>
      </c>
      <c r="R88" s="64">
        <f t="shared" si="67"/>
        <v>1</v>
      </c>
      <c r="S88" s="88">
        <v>24</v>
      </c>
      <c r="T88" s="119">
        <f t="shared" si="62"/>
        <v>1</v>
      </c>
      <c r="U88" s="120"/>
      <c r="W88" s="121">
        <f t="shared" si="68"/>
        <v>24</v>
      </c>
      <c r="Z88" s="121">
        <f t="shared" si="63"/>
        <v>24</v>
      </c>
      <c r="AA88" s="121" t="s">
        <v>153</v>
      </c>
      <c r="AU88" s="121">
        <f t="shared" si="64"/>
        <v>24</v>
      </c>
      <c r="AV88" s="121" t="s">
        <v>144</v>
      </c>
    </row>
    <row r="89" spans="2:48" s="121" customFormat="1" hidden="1" x14ac:dyDescent="0.25">
      <c r="B89" s="101">
        <v>9</v>
      </c>
      <c r="C89" s="122" t="s">
        <v>95</v>
      </c>
      <c r="D89" s="101">
        <v>63</v>
      </c>
      <c r="E89" s="98">
        <v>28</v>
      </c>
      <c r="F89" s="98">
        <v>28</v>
      </c>
      <c r="G89" s="98"/>
      <c r="H89" s="98"/>
      <c r="I89" s="64">
        <f t="shared" si="60"/>
        <v>1</v>
      </c>
      <c r="J89" s="107">
        <v>63</v>
      </c>
      <c r="K89" s="65">
        <f t="shared" si="65"/>
        <v>1</v>
      </c>
      <c r="L89" s="104">
        <v>63</v>
      </c>
      <c r="M89" s="66">
        <f t="shared" si="61"/>
        <v>1</v>
      </c>
      <c r="N89" s="105">
        <v>63</v>
      </c>
      <c r="O89" s="106">
        <f t="shared" si="66"/>
        <v>1</v>
      </c>
      <c r="P89" s="98">
        <v>35</v>
      </c>
      <c r="Q89" s="98">
        <v>35</v>
      </c>
      <c r="R89" s="64">
        <f t="shared" si="67"/>
        <v>1</v>
      </c>
      <c r="S89" s="88">
        <v>63</v>
      </c>
      <c r="T89" s="119">
        <f t="shared" si="62"/>
        <v>1</v>
      </c>
      <c r="U89" s="120"/>
      <c r="W89" s="121">
        <f t="shared" si="68"/>
        <v>63</v>
      </c>
      <c r="Z89" s="121">
        <f t="shared" si="63"/>
        <v>63</v>
      </c>
      <c r="AA89" s="121" t="s">
        <v>153</v>
      </c>
      <c r="AU89" s="121">
        <f t="shared" si="64"/>
        <v>63</v>
      </c>
      <c r="AV89" s="121" t="s">
        <v>144</v>
      </c>
    </row>
    <row r="90" spans="2:48" s="121" customFormat="1" hidden="1" x14ac:dyDescent="0.25">
      <c r="B90" s="101">
        <v>10</v>
      </c>
      <c r="C90" s="122" t="s">
        <v>96</v>
      </c>
      <c r="D90" s="101">
        <v>103</v>
      </c>
      <c r="E90" s="98">
        <v>34</v>
      </c>
      <c r="F90" s="98">
        <v>34</v>
      </c>
      <c r="G90" s="98"/>
      <c r="H90" s="98"/>
      <c r="I90" s="64">
        <f t="shared" si="60"/>
        <v>1</v>
      </c>
      <c r="J90" s="107">
        <v>103</v>
      </c>
      <c r="K90" s="65">
        <f t="shared" si="65"/>
        <v>1</v>
      </c>
      <c r="L90" s="104">
        <v>103</v>
      </c>
      <c r="M90" s="66">
        <f t="shared" si="61"/>
        <v>1</v>
      </c>
      <c r="N90" s="105">
        <v>103</v>
      </c>
      <c r="O90" s="106">
        <f t="shared" si="66"/>
        <v>1</v>
      </c>
      <c r="P90" s="98">
        <v>69</v>
      </c>
      <c r="Q90" s="98">
        <v>69</v>
      </c>
      <c r="R90" s="64">
        <f t="shared" si="67"/>
        <v>1</v>
      </c>
      <c r="S90" s="88">
        <v>103</v>
      </c>
      <c r="T90" s="119">
        <f t="shared" si="62"/>
        <v>1</v>
      </c>
      <c r="U90" s="120"/>
      <c r="W90" s="121">
        <f t="shared" si="68"/>
        <v>103</v>
      </c>
      <c r="Z90" s="121">
        <f t="shared" si="63"/>
        <v>103</v>
      </c>
      <c r="AA90" s="121" t="s">
        <v>153</v>
      </c>
      <c r="AU90" s="121">
        <f t="shared" si="64"/>
        <v>103</v>
      </c>
      <c r="AV90" s="121" t="s">
        <v>144</v>
      </c>
    </row>
    <row r="91" spans="2:48" s="121" customFormat="1" hidden="1" x14ac:dyDescent="0.25">
      <c r="B91" s="101">
        <v>11</v>
      </c>
      <c r="C91" s="122" t="s">
        <v>97</v>
      </c>
      <c r="D91" s="101">
        <v>26</v>
      </c>
      <c r="E91" s="98">
        <v>5</v>
      </c>
      <c r="F91" s="98">
        <v>5</v>
      </c>
      <c r="G91" s="98"/>
      <c r="H91" s="98"/>
      <c r="I91" s="64">
        <f t="shared" si="60"/>
        <v>1</v>
      </c>
      <c r="J91" s="107">
        <v>26</v>
      </c>
      <c r="K91" s="65">
        <f t="shared" si="65"/>
        <v>1</v>
      </c>
      <c r="L91" s="104">
        <v>26</v>
      </c>
      <c r="M91" s="66">
        <f t="shared" si="61"/>
        <v>1</v>
      </c>
      <c r="N91" s="105">
        <v>26</v>
      </c>
      <c r="O91" s="106">
        <f t="shared" si="66"/>
        <v>1</v>
      </c>
      <c r="P91" s="98">
        <v>21</v>
      </c>
      <c r="Q91" s="98">
        <v>21</v>
      </c>
      <c r="R91" s="64">
        <f t="shared" si="67"/>
        <v>1</v>
      </c>
      <c r="S91" s="88">
        <v>26</v>
      </c>
      <c r="T91" s="119">
        <f t="shared" si="62"/>
        <v>1</v>
      </c>
      <c r="U91" s="120"/>
      <c r="W91" s="121">
        <f t="shared" si="68"/>
        <v>26</v>
      </c>
      <c r="Z91" s="121">
        <f t="shared" si="63"/>
        <v>26</v>
      </c>
      <c r="AA91" s="121" t="s">
        <v>153</v>
      </c>
      <c r="AU91" s="121">
        <f t="shared" si="64"/>
        <v>26</v>
      </c>
      <c r="AV91" s="121" t="s">
        <v>144</v>
      </c>
    </row>
    <row r="92" spans="2:48" s="121" customFormat="1" hidden="1" x14ac:dyDescent="0.25">
      <c r="B92" s="101">
        <v>12</v>
      </c>
      <c r="C92" s="122" t="s">
        <v>98</v>
      </c>
      <c r="D92" s="101">
        <v>28</v>
      </c>
      <c r="E92" s="98">
        <v>3</v>
      </c>
      <c r="F92" s="98">
        <v>3</v>
      </c>
      <c r="G92" s="98"/>
      <c r="H92" s="98"/>
      <c r="I92" s="64">
        <v>1</v>
      </c>
      <c r="J92" s="107">
        <v>28</v>
      </c>
      <c r="K92" s="65">
        <f t="shared" si="65"/>
        <v>1</v>
      </c>
      <c r="L92" s="104">
        <v>28</v>
      </c>
      <c r="M92" s="66">
        <f t="shared" si="61"/>
        <v>1</v>
      </c>
      <c r="N92" s="105">
        <v>28</v>
      </c>
      <c r="O92" s="106">
        <f t="shared" si="66"/>
        <v>1</v>
      </c>
      <c r="P92" s="98">
        <v>25</v>
      </c>
      <c r="Q92" s="98">
        <v>25</v>
      </c>
      <c r="R92" s="64">
        <f t="shared" si="67"/>
        <v>1</v>
      </c>
      <c r="S92" s="88">
        <v>28</v>
      </c>
      <c r="T92" s="119">
        <f t="shared" si="62"/>
        <v>1</v>
      </c>
      <c r="U92" s="120"/>
      <c r="W92" s="121">
        <f t="shared" si="68"/>
        <v>28</v>
      </c>
      <c r="Z92" s="121">
        <f t="shared" si="63"/>
        <v>28</v>
      </c>
      <c r="AA92" s="121" t="s">
        <v>153</v>
      </c>
      <c r="AU92" s="121">
        <f t="shared" si="64"/>
        <v>28</v>
      </c>
      <c r="AV92" s="121" t="s">
        <v>144</v>
      </c>
    </row>
    <row r="93" spans="2:48" s="126" customFormat="1" hidden="1" x14ac:dyDescent="0.25">
      <c r="B93" s="280" t="s">
        <v>46</v>
      </c>
      <c r="C93" s="280"/>
      <c r="D93" s="123">
        <f>SUM(D81:D92)</f>
        <v>638</v>
      </c>
      <c r="E93" s="123">
        <f>SUM(E81:E92)</f>
        <v>272</v>
      </c>
      <c r="F93" s="123">
        <f>SUM(F81:F92)</f>
        <v>272</v>
      </c>
      <c r="G93" s="123"/>
      <c r="H93" s="123"/>
      <c r="I93" s="124">
        <f>F93/E93</f>
        <v>1</v>
      </c>
      <c r="J93" s="123">
        <f>SUM(J81:J92)</f>
        <v>638</v>
      </c>
      <c r="K93" s="124">
        <f t="shared" si="65"/>
        <v>1</v>
      </c>
      <c r="L93" s="123">
        <f>SUM(L81:L92)</f>
        <v>638</v>
      </c>
      <c r="M93" s="124">
        <f t="shared" si="61"/>
        <v>1</v>
      </c>
      <c r="N93" s="123">
        <f>SUM(N81:N92)</f>
        <v>638</v>
      </c>
      <c r="O93" s="124">
        <f>N93/(D93)</f>
        <v>1</v>
      </c>
      <c r="P93" s="123">
        <f>SUM(P81:P92)</f>
        <v>366</v>
      </c>
      <c r="Q93" s="123">
        <f>SUM(Q81:Q92)</f>
        <v>366</v>
      </c>
      <c r="R93" s="124">
        <f>Q93/P93</f>
        <v>1</v>
      </c>
      <c r="S93" s="123">
        <f>SUM(S81:S92)</f>
        <v>638</v>
      </c>
      <c r="T93" s="124">
        <f t="shared" si="62"/>
        <v>1</v>
      </c>
      <c r="U93" s="125"/>
      <c r="W93" s="121">
        <f t="shared" si="68"/>
        <v>638</v>
      </c>
    </row>
    <row r="94" spans="2:48" s="121" customFormat="1" hidden="1" x14ac:dyDescent="0.25">
      <c r="B94" s="281" t="s">
        <v>19</v>
      </c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3"/>
      <c r="U94" s="120"/>
    </row>
    <row r="95" spans="2:48" s="121" customFormat="1" hidden="1" x14ac:dyDescent="0.25">
      <c r="B95" s="101">
        <v>1</v>
      </c>
      <c r="C95" s="122" t="s">
        <v>99</v>
      </c>
      <c r="D95" s="101">
        <v>82</v>
      </c>
      <c r="E95" s="98">
        <v>64</v>
      </c>
      <c r="F95" s="98">
        <v>64</v>
      </c>
      <c r="G95" s="98"/>
      <c r="H95" s="98"/>
      <c r="I95" s="64">
        <f t="shared" ref="I95:I110" si="69">F95/E95</f>
        <v>1</v>
      </c>
      <c r="J95" s="103">
        <v>82</v>
      </c>
      <c r="K95" s="65">
        <f t="shared" ref="K95:K112" si="70">J95/D95</f>
        <v>1</v>
      </c>
      <c r="L95" s="104">
        <v>82</v>
      </c>
      <c r="M95" s="129">
        <f t="shared" ref="M95:M112" si="71">L95/D95</f>
        <v>1</v>
      </c>
      <c r="N95" s="105">
        <v>82</v>
      </c>
      <c r="O95" s="130">
        <f t="shared" ref="O95:O111" si="72">N95/D95</f>
        <v>1</v>
      </c>
      <c r="P95" s="131">
        <v>18</v>
      </c>
      <c r="Q95" s="131">
        <v>18</v>
      </c>
      <c r="R95" s="102">
        <f>Q95/P95</f>
        <v>1</v>
      </c>
      <c r="S95" s="132">
        <v>82</v>
      </c>
      <c r="T95" s="119">
        <f t="shared" ref="T95:T112" si="73">S95/D95</f>
        <v>1</v>
      </c>
      <c r="U95" s="120"/>
      <c r="W95" s="121">
        <f t="shared" ref="W95:W112" si="74">E95+P95</f>
        <v>82</v>
      </c>
      <c r="Z95" s="121">
        <f t="shared" ref="Z95:Z104" si="75">E95+P95</f>
        <v>82</v>
      </c>
      <c r="AA95" s="121" t="s">
        <v>153</v>
      </c>
      <c r="AU95" s="121">
        <f t="shared" ref="AU95:AU106" si="76">F95+Q95</f>
        <v>82</v>
      </c>
      <c r="AV95" s="121" t="s">
        <v>144</v>
      </c>
    </row>
    <row r="96" spans="2:48" s="121" customFormat="1" hidden="1" x14ac:dyDescent="0.25">
      <c r="B96" s="101">
        <v>2</v>
      </c>
      <c r="C96" s="122" t="s">
        <v>100</v>
      </c>
      <c r="D96" s="101">
        <v>59</v>
      </c>
      <c r="E96" s="98">
        <v>47</v>
      </c>
      <c r="F96" s="98">
        <f t="shared" ref="F96:F111" si="77">E96</f>
        <v>47</v>
      </c>
      <c r="G96" s="98"/>
      <c r="H96" s="98"/>
      <c r="I96" s="64">
        <f t="shared" si="69"/>
        <v>1</v>
      </c>
      <c r="J96" s="103">
        <v>59</v>
      </c>
      <c r="K96" s="65">
        <f t="shared" si="70"/>
        <v>1</v>
      </c>
      <c r="L96" s="104">
        <v>59</v>
      </c>
      <c r="M96" s="129">
        <f t="shared" si="71"/>
        <v>1</v>
      </c>
      <c r="N96" s="105">
        <v>59</v>
      </c>
      <c r="O96" s="130">
        <f t="shared" si="72"/>
        <v>1</v>
      </c>
      <c r="P96" s="131">
        <v>12</v>
      </c>
      <c r="Q96" s="131">
        <v>12</v>
      </c>
      <c r="R96" s="102">
        <f t="shared" ref="R96:R111" si="78">Q96/P96</f>
        <v>1</v>
      </c>
      <c r="S96" s="132">
        <v>59</v>
      </c>
      <c r="T96" s="119">
        <f t="shared" si="73"/>
        <v>1</v>
      </c>
      <c r="U96" s="120"/>
      <c r="W96" s="121">
        <f t="shared" si="74"/>
        <v>59</v>
      </c>
      <c r="Z96" s="121">
        <f t="shared" si="75"/>
        <v>59</v>
      </c>
      <c r="AA96" s="121" t="s">
        <v>153</v>
      </c>
      <c r="AU96" s="121">
        <f t="shared" si="76"/>
        <v>59</v>
      </c>
      <c r="AV96" s="121" t="s">
        <v>144</v>
      </c>
    </row>
    <row r="97" spans="2:48" s="121" customFormat="1" hidden="1" x14ac:dyDescent="0.25">
      <c r="B97" s="101">
        <v>3</v>
      </c>
      <c r="C97" s="122" t="s">
        <v>101</v>
      </c>
      <c r="D97" s="101">
        <v>27</v>
      </c>
      <c r="E97" s="98">
        <v>23</v>
      </c>
      <c r="F97" s="98">
        <f t="shared" si="77"/>
        <v>23</v>
      </c>
      <c r="G97" s="98"/>
      <c r="H97" s="98"/>
      <c r="I97" s="64">
        <f t="shared" si="69"/>
        <v>1</v>
      </c>
      <c r="J97" s="103">
        <v>27</v>
      </c>
      <c r="K97" s="65">
        <f t="shared" si="70"/>
        <v>1</v>
      </c>
      <c r="L97" s="104">
        <v>27</v>
      </c>
      <c r="M97" s="129">
        <f t="shared" si="71"/>
        <v>1</v>
      </c>
      <c r="N97" s="105">
        <v>27</v>
      </c>
      <c r="O97" s="130">
        <f t="shared" si="72"/>
        <v>1</v>
      </c>
      <c r="P97" s="131">
        <v>4</v>
      </c>
      <c r="Q97" s="131">
        <v>4</v>
      </c>
      <c r="R97" s="102">
        <f t="shared" si="78"/>
        <v>1</v>
      </c>
      <c r="S97" s="132">
        <v>27</v>
      </c>
      <c r="T97" s="119">
        <f t="shared" si="73"/>
        <v>1</v>
      </c>
      <c r="U97" s="120"/>
      <c r="W97" s="121">
        <f t="shared" si="74"/>
        <v>27</v>
      </c>
      <c r="Z97" s="121">
        <f t="shared" si="75"/>
        <v>27</v>
      </c>
      <c r="AA97" s="121" t="s">
        <v>153</v>
      </c>
      <c r="AU97" s="121">
        <f t="shared" si="76"/>
        <v>27</v>
      </c>
      <c r="AV97" s="121" t="s">
        <v>144</v>
      </c>
    </row>
    <row r="98" spans="2:48" s="121" customFormat="1" hidden="1" x14ac:dyDescent="0.25">
      <c r="B98" s="101">
        <v>4</v>
      </c>
      <c r="C98" s="122" t="s">
        <v>102</v>
      </c>
      <c r="D98" s="101">
        <v>22</v>
      </c>
      <c r="E98" s="98">
        <v>0</v>
      </c>
      <c r="F98" s="98">
        <f t="shared" si="77"/>
        <v>0</v>
      </c>
      <c r="G98" s="98"/>
      <c r="H98" s="98"/>
      <c r="I98" s="64">
        <v>1</v>
      </c>
      <c r="J98" s="103">
        <v>22</v>
      </c>
      <c r="K98" s="65">
        <f t="shared" si="70"/>
        <v>1</v>
      </c>
      <c r="L98" s="104">
        <v>22</v>
      </c>
      <c r="M98" s="129">
        <f t="shared" si="71"/>
        <v>1</v>
      </c>
      <c r="N98" s="105">
        <v>22</v>
      </c>
      <c r="O98" s="130">
        <f t="shared" si="72"/>
        <v>1</v>
      </c>
      <c r="P98" s="131">
        <v>22</v>
      </c>
      <c r="Q98" s="131">
        <v>22</v>
      </c>
      <c r="R98" s="102">
        <f t="shared" si="78"/>
        <v>1</v>
      </c>
      <c r="S98" s="132">
        <v>22</v>
      </c>
      <c r="T98" s="119">
        <f t="shared" si="73"/>
        <v>1</v>
      </c>
      <c r="U98" s="120"/>
      <c r="W98" s="121">
        <f t="shared" si="74"/>
        <v>22</v>
      </c>
      <c r="Z98" s="121">
        <f t="shared" si="75"/>
        <v>22</v>
      </c>
      <c r="AA98" s="121" t="s">
        <v>153</v>
      </c>
      <c r="AU98" s="121">
        <f t="shared" si="76"/>
        <v>22</v>
      </c>
      <c r="AV98" s="121" t="s">
        <v>144</v>
      </c>
    </row>
    <row r="99" spans="2:48" s="121" customFormat="1" hidden="1" x14ac:dyDescent="0.25">
      <c r="B99" s="101">
        <v>5</v>
      </c>
      <c r="C99" s="122" t="s">
        <v>103</v>
      </c>
      <c r="D99" s="101">
        <v>17</v>
      </c>
      <c r="E99" s="98">
        <v>1</v>
      </c>
      <c r="F99" s="98">
        <f t="shared" si="77"/>
        <v>1</v>
      </c>
      <c r="G99" s="98"/>
      <c r="H99" s="98"/>
      <c r="I99" s="64">
        <v>1</v>
      </c>
      <c r="J99" s="103">
        <v>17</v>
      </c>
      <c r="K99" s="65">
        <f t="shared" si="70"/>
        <v>1</v>
      </c>
      <c r="L99" s="104">
        <v>17</v>
      </c>
      <c r="M99" s="129">
        <f t="shared" si="71"/>
        <v>1</v>
      </c>
      <c r="N99" s="105">
        <v>17</v>
      </c>
      <c r="O99" s="130">
        <f t="shared" si="72"/>
        <v>1</v>
      </c>
      <c r="P99" s="131">
        <v>16</v>
      </c>
      <c r="Q99" s="131">
        <v>16</v>
      </c>
      <c r="R99" s="102">
        <f t="shared" si="78"/>
        <v>1</v>
      </c>
      <c r="S99" s="132">
        <v>0</v>
      </c>
      <c r="T99" s="119">
        <f t="shared" si="73"/>
        <v>0</v>
      </c>
      <c r="U99" s="120"/>
      <c r="V99" s="121" t="s">
        <v>170</v>
      </c>
      <c r="W99" s="121">
        <f t="shared" si="74"/>
        <v>17</v>
      </c>
      <c r="Z99" s="121">
        <f t="shared" si="75"/>
        <v>17</v>
      </c>
      <c r="AA99" s="121" t="s">
        <v>153</v>
      </c>
      <c r="AU99" s="121">
        <f t="shared" si="76"/>
        <v>17</v>
      </c>
      <c r="AV99" s="121" t="s">
        <v>144</v>
      </c>
    </row>
    <row r="100" spans="2:48" s="121" customFormat="1" hidden="1" x14ac:dyDescent="0.25">
      <c r="B100" s="101">
        <v>6</v>
      </c>
      <c r="C100" s="122" t="s">
        <v>104</v>
      </c>
      <c r="D100" s="101">
        <v>7</v>
      </c>
      <c r="E100" s="98">
        <v>6</v>
      </c>
      <c r="F100" s="98">
        <f t="shared" si="77"/>
        <v>6</v>
      </c>
      <c r="G100" s="98"/>
      <c r="H100" s="98"/>
      <c r="I100" s="64">
        <f t="shared" si="69"/>
        <v>1</v>
      </c>
      <c r="J100" s="103">
        <v>7</v>
      </c>
      <c r="K100" s="65">
        <f t="shared" si="70"/>
        <v>1</v>
      </c>
      <c r="L100" s="104">
        <v>7</v>
      </c>
      <c r="M100" s="129">
        <f t="shared" si="71"/>
        <v>1</v>
      </c>
      <c r="N100" s="105">
        <v>7</v>
      </c>
      <c r="O100" s="130">
        <f t="shared" si="72"/>
        <v>1</v>
      </c>
      <c r="P100" s="131">
        <v>1</v>
      </c>
      <c r="Q100" s="131">
        <v>1</v>
      </c>
      <c r="R100" s="102">
        <f t="shared" si="78"/>
        <v>1</v>
      </c>
      <c r="S100" s="132">
        <v>7</v>
      </c>
      <c r="T100" s="119">
        <f t="shared" si="73"/>
        <v>1</v>
      </c>
      <c r="U100" s="120"/>
      <c r="W100" s="121">
        <f t="shared" si="74"/>
        <v>7</v>
      </c>
      <c r="Z100" s="121">
        <f t="shared" si="75"/>
        <v>7</v>
      </c>
      <c r="AA100" s="121" t="s">
        <v>153</v>
      </c>
      <c r="AU100" s="121">
        <f t="shared" si="76"/>
        <v>7</v>
      </c>
      <c r="AV100" s="121" t="s">
        <v>144</v>
      </c>
    </row>
    <row r="101" spans="2:48" s="121" customFormat="1" hidden="1" x14ac:dyDescent="0.25">
      <c r="B101" s="101">
        <v>7</v>
      </c>
      <c r="C101" s="122" t="s">
        <v>105</v>
      </c>
      <c r="D101" s="101">
        <v>15</v>
      </c>
      <c r="E101" s="98">
        <v>8</v>
      </c>
      <c r="F101" s="98">
        <v>8</v>
      </c>
      <c r="G101" s="98"/>
      <c r="H101" s="98"/>
      <c r="I101" s="64">
        <f t="shared" si="69"/>
        <v>1</v>
      </c>
      <c r="J101" s="103">
        <v>15</v>
      </c>
      <c r="K101" s="65">
        <f t="shared" si="70"/>
        <v>1</v>
      </c>
      <c r="L101" s="104">
        <v>15</v>
      </c>
      <c r="M101" s="129">
        <f t="shared" si="71"/>
        <v>1</v>
      </c>
      <c r="N101" s="105">
        <v>15</v>
      </c>
      <c r="O101" s="130">
        <f t="shared" si="72"/>
        <v>1</v>
      </c>
      <c r="P101" s="131">
        <v>7</v>
      </c>
      <c r="Q101" s="131">
        <v>7</v>
      </c>
      <c r="R101" s="102">
        <f t="shared" si="78"/>
        <v>1</v>
      </c>
      <c r="S101" s="132">
        <v>15</v>
      </c>
      <c r="T101" s="119">
        <f t="shared" si="73"/>
        <v>1</v>
      </c>
      <c r="U101" s="120"/>
      <c r="W101" s="121">
        <f t="shared" si="74"/>
        <v>15</v>
      </c>
      <c r="Z101" s="121">
        <f t="shared" si="75"/>
        <v>15</v>
      </c>
      <c r="AA101" s="121" t="s">
        <v>153</v>
      </c>
      <c r="AU101" s="121">
        <f t="shared" si="76"/>
        <v>15</v>
      </c>
      <c r="AV101" s="121" t="s">
        <v>144</v>
      </c>
    </row>
    <row r="102" spans="2:48" s="121" customFormat="1" hidden="1" x14ac:dyDescent="0.25">
      <c r="B102" s="101">
        <v>8</v>
      </c>
      <c r="C102" s="122" t="s">
        <v>106</v>
      </c>
      <c r="D102" s="101">
        <v>37</v>
      </c>
      <c r="E102" s="98">
        <v>31</v>
      </c>
      <c r="F102" s="98">
        <f t="shared" si="77"/>
        <v>31</v>
      </c>
      <c r="G102" s="98"/>
      <c r="H102" s="98"/>
      <c r="I102" s="64">
        <f t="shared" si="69"/>
        <v>1</v>
      </c>
      <c r="J102" s="103">
        <v>37</v>
      </c>
      <c r="K102" s="65">
        <f t="shared" si="70"/>
        <v>1</v>
      </c>
      <c r="L102" s="104">
        <v>37</v>
      </c>
      <c r="M102" s="129">
        <f t="shared" si="71"/>
        <v>1</v>
      </c>
      <c r="N102" s="105">
        <v>37</v>
      </c>
      <c r="O102" s="130">
        <f t="shared" si="72"/>
        <v>1</v>
      </c>
      <c r="P102" s="131">
        <v>6</v>
      </c>
      <c r="Q102" s="131">
        <v>6</v>
      </c>
      <c r="R102" s="102">
        <f t="shared" si="78"/>
        <v>1</v>
      </c>
      <c r="S102" s="132">
        <v>22</v>
      </c>
      <c r="T102" s="119">
        <f t="shared" si="73"/>
        <v>0.59459459459459463</v>
      </c>
      <c r="U102" s="120"/>
      <c r="W102" s="121">
        <f t="shared" si="74"/>
        <v>37</v>
      </c>
      <c r="Z102" s="121">
        <f t="shared" si="75"/>
        <v>37</v>
      </c>
      <c r="AA102" s="121" t="s">
        <v>153</v>
      </c>
      <c r="AU102" s="121">
        <f t="shared" si="76"/>
        <v>37</v>
      </c>
      <c r="AV102" s="121" t="s">
        <v>144</v>
      </c>
    </row>
    <row r="103" spans="2:48" s="121" customFormat="1" hidden="1" x14ac:dyDescent="0.25">
      <c r="B103" s="101">
        <v>9</v>
      </c>
      <c r="C103" s="122" t="s">
        <v>107</v>
      </c>
      <c r="D103" s="101">
        <v>10</v>
      </c>
      <c r="E103" s="98">
        <f t="shared" ref="E103" si="79">D103-P103</f>
        <v>10</v>
      </c>
      <c r="F103" s="98">
        <f t="shared" si="77"/>
        <v>10</v>
      </c>
      <c r="G103" s="98"/>
      <c r="H103" s="98"/>
      <c r="I103" s="64">
        <v>1</v>
      </c>
      <c r="J103" s="103">
        <v>10</v>
      </c>
      <c r="K103" s="65">
        <f t="shared" si="70"/>
        <v>1</v>
      </c>
      <c r="L103" s="104">
        <v>10</v>
      </c>
      <c r="M103" s="129">
        <f t="shared" si="71"/>
        <v>1</v>
      </c>
      <c r="N103" s="105">
        <v>10</v>
      </c>
      <c r="O103" s="130">
        <f t="shared" si="72"/>
        <v>1</v>
      </c>
      <c r="P103" s="131">
        <v>0</v>
      </c>
      <c r="Q103" s="131">
        <v>0</v>
      </c>
      <c r="R103" s="102">
        <v>1</v>
      </c>
      <c r="S103" s="132">
        <v>10</v>
      </c>
      <c r="T103" s="119">
        <f t="shared" si="73"/>
        <v>1</v>
      </c>
      <c r="U103" s="120"/>
      <c r="W103" s="121">
        <f t="shared" si="74"/>
        <v>10</v>
      </c>
      <c r="Z103" s="121">
        <f t="shared" si="75"/>
        <v>10</v>
      </c>
      <c r="AA103" s="121" t="s">
        <v>153</v>
      </c>
      <c r="AU103" s="121">
        <f t="shared" si="76"/>
        <v>10</v>
      </c>
      <c r="AV103" s="121" t="s">
        <v>144</v>
      </c>
    </row>
    <row r="104" spans="2:48" s="121" customFormat="1" hidden="1" x14ac:dyDescent="0.25">
      <c r="B104" s="101">
        <v>10</v>
      </c>
      <c r="C104" s="122" t="s">
        <v>108</v>
      </c>
      <c r="D104" s="101">
        <v>7</v>
      </c>
      <c r="E104" s="98">
        <v>6</v>
      </c>
      <c r="F104" s="98">
        <v>6</v>
      </c>
      <c r="G104" s="98"/>
      <c r="H104" s="98"/>
      <c r="I104" s="64">
        <v>1</v>
      </c>
      <c r="J104" s="103">
        <v>7</v>
      </c>
      <c r="K104" s="65">
        <f t="shared" si="70"/>
        <v>1</v>
      </c>
      <c r="L104" s="104">
        <v>7</v>
      </c>
      <c r="M104" s="129">
        <f t="shared" si="71"/>
        <v>1</v>
      </c>
      <c r="N104" s="105">
        <v>7</v>
      </c>
      <c r="O104" s="130">
        <f t="shared" si="72"/>
        <v>1</v>
      </c>
      <c r="P104" s="131">
        <v>1</v>
      </c>
      <c r="Q104" s="131">
        <v>1</v>
      </c>
      <c r="R104" s="102">
        <v>1</v>
      </c>
      <c r="S104" s="132">
        <v>7</v>
      </c>
      <c r="T104" s="119">
        <f t="shared" si="73"/>
        <v>1</v>
      </c>
      <c r="U104" s="120"/>
      <c r="W104" s="121">
        <f t="shared" si="74"/>
        <v>7</v>
      </c>
      <c r="Z104" s="121">
        <f t="shared" si="75"/>
        <v>7</v>
      </c>
      <c r="AA104" s="121" t="s">
        <v>153</v>
      </c>
      <c r="AU104" s="121">
        <f t="shared" si="76"/>
        <v>7</v>
      </c>
      <c r="AV104" s="121" t="s">
        <v>144</v>
      </c>
    </row>
    <row r="105" spans="2:48" s="121" customFormat="1" hidden="1" x14ac:dyDescent="0.25">
      <c r="B105" s="101">
        <v>11</v>
      </c>
      <c r="C105" s="122" t="s">
        <v>109</v>
      </c>
      <c r="D105" s="101">
        <v>11</v>
      </c>
      <c r="E105" s="98">
        <v>5</v>
      </c>
      <c r="F105" s="98">
        <v>5</v>
      </c>
      <c r="G105" s="98"/>
      <c r="H105" s="98"/>
      <c r="I105" s="64">
        <f t="shared" si="69"/>
        <v>1</v>
      </c>
      <c r="J105" s="103">
        <v>11</v>
      </c>
      <c r="K105" s="65">
        <f t="shared" si="70"/>
        <v>1</v>
      </c>
      <c r="L105" s="104">
        <v>11</v>
      </c>
      <c r="M105" s="129">
        <f t="shared" si="71"/>
        <v>1</v>
      </c>
      <c r="N105" s="105">
        <v>11</v>
      </c>
      <c r="O105" s="130">
        <f t="shared" si="72"/>
        <v>1</v>
      </c>
      <c r="P105" s="131">
        <v>6</v>
      </c>
      <c r="Q105" s="131">
        <v>6</v>
      </c>
      <c r="R105" s="102">
        <f t="shared" si="78"/>
        <v>1</v>
      </c>
      <c r="S105" s="132">
        <v>11</v>
      </c>
      <c r="T105" s="119">
        <f t="shared" si="73"/>
        <v>1</v>
      </c>
      <c r="U105" s="120"/>
      <c r="W105" s="121">
        <f t="shared" si="74"/>
        <v>11</v>
      </c>
      <c r="Z105" s="121">
        <f>E105+P105</f>
        <v>11</v>
      </c>
      <c r="AA105" s="121" t="s">
        <v>153</v>
      </c>
      <c r="AU105" s="121">
        <f t="shared" si="76"/>
        <v>11</v>
      </c>
      <c r="AV105" s="121" t="s">
        <v>144</v>
      </c>
    </row>
    <row r="106" spans="2:48" s="121" customFormat="1" hidden="1" x14ac:dyDescent="0.25">
      <c r="B106" s="101">
        <v>12</v>
      </c>
      <c r="C106" s="122" t="s">
        <v>110</v>
      </c>
      <c r="D106" s="101">
        <v>2</v>
      </c>
      <c r="E106" s="98">
        <f t="shared" ref="E106:E111" si="80">D106-P106</f>
        <v>1</v>
      </c>
      <c r="F106" s="98">
        <f t="shared" si="77"/>
        <v>1</v>
      </c>
      <c r="G106" s="98"/>
      <c r="H106" s="98"/>
      <c r="I106" s="64">
        <f t="shared" si="69"/>
        <v>1</v>
      </c>
      <c r="J106" s="103">
        <v>2</v>
      </c>
      <c r="K106" s="65">
        <f t="shared" si="70"/>
        <v>1</v>
      </c>
      <c r="L106" s="104">
        <v>2</v>
      </c>
      <c r="M106" s="129">
        <f t="shared" si="71"/>
        <v>1</v>
      </c>
      <c r="N106" s="105">
        <v>2</v>
      </c>
      <c r="O106" s="130">
        <f t="shared" si="72"/>
        <v>1</v>
      </c>
      <c r="P106" s="131">
        <v>1</v>
      </c>
      <c r="Q106" s="131">
        <v>1</v>
      </c>
      <c r="R106" s="102">
        <f t="shared" si="78"/>
        <v>1</v>
      </c>
      <c r="S106" s="132">
        <v>2</v>
      </c>
      <c r="T106" s="119">
        <f t="shared" si="73"/>
        <v>1</v>
      </c>
      <c r="U106" s="120"/>
      <c r="W106" s="121">
        <f t="shared" si="74"/>
        <v>2</v>
      </c>
      <c r="Z106" s="121">
        <f>E106+P106</f>
        <v>2</v>
      </c>
      <c r="AA106" s="121" t="s">
        <v>153</v>
      </c>
      <c r="AU106" s="121">
        <f t="shared" si="76"/>
        <v>2</v>
      </c>
      <c r="AV106" s="121" t="s">
        <v>144</v>
      </c>
    </row>
    <row r="107" spans="2:48" s="121" customFormat="1" hidden="1" x14ac:dyDescent="0.25">
      <c r="B107" s="101">
        <v>13</v>
      </c>
      <c r="C107" s="122" t="s">
        <v>111</v>
      </c>
      <c r="D107" s="101">
        <v>10</v>
      </c>
      <c r="E107" s="98">
        <v>10</v>
      </c>
      <c r="F107" s="98">
        <f t="shared" si="77"/>
        <v>10</v>
      </c>
      <c r="G107" s="98"/>
      <c r="H107" s="98"/>
      <c r="I107" s="64">
        <v>1</v>
      </c>
      <c r="J107" s="103">
        <v>10</v>
      </c>
      <c r="K107" s="65">
        <f t="shared" si="70"/>
        <v>1</v>
      </c>
      <c r="L107" s="104">
        <v>10</v>
      </c>
      <c r="M107" s="129">
        <f t="shared" si="71"/>
        <v>1</v>
      </c>
      <c r="N107" s="105">
        <v>10</v>
      </c>
      <c r="O107" s="130">
        <f t="shared" si="72"/>
        <v>1</v>
      </c>
      <c r="P107" s="131">
        <v>0</v>
      </c>
      <c r="Q107" s="131">
        <v>0</v>
      </c>
      <c r="R107" s="102">
        <v>1</v>
      </c>
      <c r="S107" s="132">
        <v>8</v>
      </c>
      <c r="T107" s="119">
        <f t="shared" si="73"/>
        <v>0.8</v>
      </c>
      <c r="U107" s="120"/>
      <c r="W107" s="121">
        <f t="shared" si="74"/>
        <v>10</v>
      </c>
      <c r="Z107" s="121">
        <f>E107+P107</f>
        <v>10</v>
      </c>
      <c r="AA107" s="121" t="s">
        <v>153</v>
      </c>
      <c r="AU107" s="121">
        <f>F107+Q107</f>
        <v>10</v>
      </c>
      <c r="AV107" s="121" t="s">
        <v>144</v>
      </c>
    </row>
    <row r="108" spans="2:48" s="121" customFormat="1" hidden="1" x14ac:dyDescent="0.25">
      <c r="B108" s="101">
        <v>14</v>
      </c>
      <c r="C108" s="122" t="s">
        <v>112</v>
      </c>
      <c r="D108" s="101">
        <v>15</v>
      </c>
      <c r="E108" s="98">
        <v>14</v>
      </c>
      <c r="F108" s="98">
        <v>14</v>
      </c>
      <c r="G108" s="98"/>
      <c r="H108" s="98"/>
      <c r="I108" s="64">
        <f t="shared" si="69"/>
        <v>1</v>
      </c>
      <c r="J108" s="103">
        <v>15</v>
      </c>
      <c r="K108" s="65">
        <f t="shared" si="70"/>
        <v>1</v>
      </c>
      <c r="L108" s="104">
        <v>15</v>
      </c>
      <c r="M108" s="129">
        <f t="shared" si="71"/>
        <v>1</v>
      </c>
      <c r="N108" s="105">
        <v>15</v>
      </c>
      <c r="O108" s="130">
        <f t="shared" si="72"/>
        <v>1</v>
      </c>
      <c r="P108" s="131">
        <v>1</v>
      </c>
      <c r="Q108" s="131">
        <v>1</v>
      </c>
      <c r="R108" s="102">
        <f t="shared" si="78"/>
        <v>1</v>
      </c>
      <c r="S108" s="132">
        <v>15</v>
      </c>
      <c r="T108" s="119">
        <f t="shared" si="73"/>
        <v>1</v>
      </c>
      <c r="U108" s="120"/>
      <c r="W108" s="121">
        <f t="shared" si="74"/>
        <v>15</v>
      </c>
      <c r="Z108" s="121">
        <f t="shared" ref="Z108:Z111" si="81">E108+P108</f>
        <v>15</v>
      </c>
      <c r="AA108" s="121" t="s">
        <v>153</v>
      </c>
      <c r="AU108" s="121">
        <f>F108+Q108</f>
        <v>15</v>
      </c>
      <c r="AV108" s="121" t="s">
        <v>144</v>
      </c>
    </row>
    <row r="109" spans="2:48" s="121" customFormat="1" hidden="1" x14ac:dyDescent="0.25">
      <c r="B109" s="101">
        <v>15</v>
      </c>
      <c r="C109" s="122" t="s">
        <v>113</v>
      </c>
      <c r="D109" s="101">
        <v>6</v>
      </c>
      <c r="E109" s="98">
        <f t="shared" si="80"/>
        <v>6</v>
      </c>
      <c r="F109" s="98">
        <f t="shared" si="77"/>
        <v>6</v>
      </c>
      <c r="G109" s="98"/>
      <c r="H109" s="98"/>
      <c r="I109" s="64">
        <f t="shared" si="69"/>
        <v>1</v>
      </c>
      <c r="J109" s="103">
        <v>6</v>
      </c>
      <c r="K109" s="65">
        <f t="shared" si="70"/>
        <v>1</v>
      </c>
      <c r="L109" s="104">
        <v>6</v>
      </c>
      <c r="M109" s="129">
        <f t="shared" si="71"/>
        <v>1</v>
      </c>
      <c r="N109" s="105">
        <v>6</v>
      </c>
      <c r="O109" s="130">
        <f t="shared" si="72"/>
        <v>1</v>
      </c>
      <c r="P109" s="131">
        <v>0</v>
      </c>
      <c r="Q109" s="131">
        <v>0</v>
      </c>
      <c r="R109" s="102">
        <v>1</v>
      </c>
      <c r="S109" s="132">
        <v>6</v>
      </c>
      <c r="T109" s="119">
        <f t="shared" si="73"/>
        <v>1</v>
      </c>
      <c r="U109" s="120"/>
      <c r="W109" s="121">
        <f t="shared" si="74"/>
        <v>6</v>
      </c>
      <c r="Z109" s="121">
        <f t="shared" si="81"/>
        <v>6</v>
      </c>
      <c r="AA109" s="121" t="s">
        <v>153</v>
      </c>
      <c r="AU109" s="121">
        <f>F109+Q109</f>
        <v>6</v>
      </c>
      <c r="AV109" s="121" t="s">
        <v>144</v>
      </c>
    </row>
    <row r="110" spans="2:48" s="121" customFormat="1" hidden="1" x14ac:dyDescent="0.25">
      <c r="B110" s="101">
        <v>16</v>
      </c>
      <c r="C110" s="122" t="s">
        <v>114</v>
      </c>
      <c r="D110" s="101">
        <v>48</v>
      </c>
      <c r="E110" s="98">
        <v>44</v>
      </c>
      <c r="F110" s="98">
        <v>44</v>
      </c>
      <c r="G110" s="98"/>
      <c r="H110" s="98"/>
      <c r="I110" s="64">
        <f t="shared" si="69"/>
        <v>1</v>
      </c>
      <c r="J110" s="103">
        <v>48</v>
      </c>
      <c r="K110" s="65">
        <f t="shared" si="70"/>
        <v>1</v>
      </c>
      <c r="L110" s="104">
        <v>48</v>
      </c>
      <c r="M110" s="129">
        <f t="shared" si="71"/>
        <v>1</v>
      </c>
      <c r="N110" s="105">
        <v>48</v>
      </c>
      <c r="O110" s="130">
        <f t="shared" si="72"/>
        <v>1</v>
      </c>
      <c r="P110" s="131">
        <v>4</v>
      </c>
      <c r="Q110" s="131">
        <v>4</v>
      </c>
      <c r="R110" s="102">
        <f t="shared" si="78"/>
        <v>1</v>
      </c>
      <c r="S110" s="132">
        <v>48</v>
      </c>
      <c r="T110" s="119">
        <f t="shared" si="73"/>
        <v>1</v>
      </c>
      <c r="U110" s="120"/>
      <c r="W110" s="121">
        <f t="shared" si="74"/>
        <v>48</v>
      </c>
      <c r="Z110" s="121">
        <f t="shared" si="81"/>
        <v>48</v>
      </c>
      <c r="AA110" s="121" t="s">
        <v>153</v>
      </c>
      <c r="AU110" s="121">
        <f>F110+Q110</f>
        <v>48</v>
      </c>
      <c r="AV110" s="121" t="s">
        <v>144</v>
      </c>
    </row>
    <row r="111" spans="2:48" s="121" customFormat="1" hidden="1" x14ac:dyDescent="0.25">
      <c r="B111" s="101">
        <v>17</v>
      </c>
      <c r="C111" s="122" t="s">
        <v>115</v>
      </c>
      <c r="D111" s="101">
        <v>2</v>
      </c>
      <c r="E111" s="98">
        <f t="shared" si="80"/>
        <v>0</v>
      </c>
      <c r="F111" s="98">
        <f t="shared" si="77"/>
        <v>0</v>
      </c>
      <c r="G111" s="98"/>
      <c r="H111" s="98"/>
      <c r="I111" s="64">
        <v>1</v>
      </c>
      <c r="J111" s="103">
        <v>2</v>
      </c>
      <c r="K111" s="65">
        <f t="shared" si="70"/>
        <v>1</v>
      </c>
      <c r="L111" s="104">
        <v>2</v>
      </c>
      <c r="M111" s="129">
        <f t="shared" si="71"/>
        <v>1</v>
      </c>
      <c r="N111" s="105">
        <v>2</v>
      </c>
      <c r="O111" s="130">
        <f t="shared" si="72"/>
        <v>1</v>
      </c>
      <c r="P111" s="131">
        <v>2</v>
      </c>
      <c r="Q111" s="131">
        <v>2</v>
      </c>
      <c r="R111" s="102">
        <f t="shared" si="78"/>
        <v>1</v>
      </c>
      <c r="S111" s="132">
        <v>2</v>
      </c>
      <c r="T111" s="119">
        <f t="shared" si="73"/>
        <v>1</v>
      </c>
      <c r="U111" s="120"/>
      <c r="W111" s="121">
        <f t="shared" si="74"/>
        <v>2</v>
      </c>
      <c r="Z111" s="121">
        <f t="shared" si="81"/>
        <v>2</v>
      </c>
      <c r="AA111" s="121" t="s">
        <v>153</v>
      </c>
      <c r="AU111" s="121">
        <f>F111+Q111</f>
        <v>2</v>
      </c>
      <c r="AV111" s="121" t="s">
        <v>144</v>
      </c>
    </row>
    <row r="112" spans="2:48" s="126" customFormat="1" hidden="1" x14ac:dyDescent="0.25">
      <c r="B112" s="280" t="s">
        <v>46</v>
      </c>
      <c r="C112" s="280"/>
      <c r="D112" s="123">
        <f>SUM(D95:D111)</f>
        <v>377</v>
      </c>
      <c r="E112" s="123">
        <f>SUM(E95:E111)</f>
        <v>276</v>
      </c>
      <c r="F112" s="123">
        <f>SUM(F95:F111)</f>
        <v>276</v>
      </c>
      <c r="G112" s="123"/>
      <c r="H112" s="123"/>
      <c r="I112" s="124">
        <f>F112/E112</f>
        <v>1</v>
      </c>
      <c r="J112" s="123">
        <f>SUM(J95:J111)</f>
        <v>377</v>
      </c>
      <c r="K112" s="124">
        <f t="shared" si="70"/>
        <v>1</v>
      </c>
      <c r="L112" s="123">
        <f>SUM(L95:L111)</f>
        <v>377</v>
      </c>
      <c r="M112" s="124">
        <f t="shared" si="71"/>
        <v>1</v>
      </c>
      <c r="N112" s="123">
        <f>SUM(N95:N111)</f>
        <v>377</v>
      </c>
      <c r="O112" s="124">
        <f>N112/D112</f>
        <v>1</v>
      </c>
      <c r="P112" s="123">
        <f>SUM(P95:P111)</f>
        <v>101</v>
      </c>
      <c r="Q112" s="123">
        <f>SUM(Q95:Q111)</f>
        <v>101</v>
      </c>
      <c r="R112" s="124">
        <f>Q112/P112</f>
        <v>1</v>
      </c>
      <c r="S112" s="123">
        <f>SUM(S95:S111)</f>
        <v>343</v>
      </c>
      <c r="T112" s="124">
        <f t="shared" si="73"/>
        <v>0.90981432360742709</v>
      </c>
      <c r="U112" s="120"/>
      <c r="W112" s="121">
        <f t="shared" si="74"/>
        <v>377</v>
      </c>
      <c r="X112" s="121"/>
    </row>
    <row r="113" spans="2:48" s="121" customFormat="1" hidden="1" x14ac:dyDescent="0.25">
      <c r="B113" s="281" t="s">
        <v>116</v>
      </c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3"/>
      <c r="T113" s="115"/>
      <c r="U113" s="120"/>
    </row>
    <row r="114" spans="2:48" s="121" customFormat="1" hidden="1" x14ac:dyDescent="0.25">
      <c r="B114" s="101">
        <v>1</v>
      </c>
      <c r="C114" s="122" t="s">
        <v>117</v>
      </c>
      <c r="D114" s="101">
        <v>11</v>
      </c>
      <c r="E114" s="98">
        <v>8</v>
      </c>
      <c r="F114" s="98">
        <f t="shared" ref="F114:F133" si="82">E114</f>
        <v>8</v>
      </c>
      <c r="G114" s="98"/>
      <c r="H114" s="98"/>
      <c r="I114" s="64">
        <f t="shared" ref="I114:I124" si="83">F114/E114</f>
        <v>1</v>
      </c>
      <c r="J114" s="103">
        <v>11</v>
      </c>
      <c r="K114" s="65">
        <f t="shared" ref="K114:K136" si="84">J114/D114</f>
        <v>1</v>
      </c>
      <c r="L114" s="104">
        <v>11</v>
      </c>
      <c r="M114" s="129">
        <f t="shared" ref="M114:M136" si="85">L114/D114</f>
        <v>1</v>
      </c>
      <c r="N114" s="105">
        <v>11</v>
      </c>
      <c r="O114" s="130">
        <f t="shared" ref="O114:O134" si="86">N114/D114</f>
        <v>1</v>
      </c>
      <c r="P114" s="131">
        <v>3</v>
      </c>
      <c r="Q114" s="131">
        <v>3</v>
      </c>
      <c r="R114" s="102">
        <f t="shared" ref="R114:R134" si="87">Q114/P114</f>
        <v>1</v>
      </c>
      <c r="S114" s="132">
        <v>11</v>
      </c>
      <c r="T114" s="119">
        <f t="shared" ref="T114:T136" si="88">S114/D114</f>
        <v>1</v>
      </c>
      <c r="U114" s="120"/>
      <c r="W114" s="121">
        <f t="shared" ref="W114:W135" si="89">E114+P114</f>
        <v>11</v>
      </c>
      <c r="X114" s="121" t="s">
        <v>144</v>
      </c>
      <c r="Z114" s="121">
        <f t="shared" ref="Z114:Z134" si="90">E114+P114</f>
        <v>11</v>
      </c>
      <c r="AA114" s="121" t="s">
        <v>153</v>
      </c>
      <c r="AU114" s="121">
        <f t="shared" ref="AU114:AU135" si="91">F114+Q114</f>
        <v>11</v>
      </c>
      <c r="AV114" s="121" t="s">
        <v>144</v>
      </c>
    </row>
    <row r="115" spans="2:48" s="121" customFormat="1" hidden="1" x14ac:dyDescent="0.25">
      <c r="B115" s="101">
        <v>2</v>
      </c>
      <c r="C115" s="122" t="s">
        <v>118</v>
      </c>
      <c r="D115" s="101">
        <v>4</v>
      </c>
      <c r="E115" s="98">
        <f t="shared" ref="E115:E118" si="92">D115-P115</f>
        <v>4</v>
      </c>
      <c r="F115" s="98">
        <f t="shared" si="82"/>
        <v>4</v>
      </c>
      <c r="G115" s="98"/>
      <c r="H115" s="98"/>
      <c r="I115" s="64">
        <f t="shared" si="83"/>
        <v>1</v>
      </c>
      <c r="J115" s="103">
        <v>4</v>
      </c>
      <c r="K115" s="65">
        <f t="shared" si="84"/>
        <v>1</v>
      </c>
      <c r="L115" s="104">
        <v>4</v>
      </c>
      <c r="M115" s="129">
        <f t="shared" si="85"/>
        <v>1</v>
      </c>
      <c r="N115" s="105">
        <v>4</v>
      </c>
      <c r="O115" s="130">
        <f t="shared" si="86"/>
        <v>1</v>
      </c>
      <c r="P115" s="131">
        <v>0</v>
      </c>
      <c r="Q115" s="131">
        <v>0</v>
      </c>
      <c r="R115" s="102">
        <v>1</v>
      </c>
      <c r="S115" s="132">
        <v>4</v>
      </c>
      <c r="T115" s="119">
        <f t="shared" si="88"/>
        <v>1</v>
      </c>
      <c r="U115" s="120"/>
      <c r="W115" s="121">
        <f t="shared" si="89"/>
        <v>4</v>
      </c>
      <c r="X115" s="121" t="s">
        <v>144</v>
      </c>
      <c r="Z115" s="121">
        <f t="shared" si="90"/>
        <v>4</v>
      </c>
      <c r="AA115" s="121" t="s">
        <v>153</v>
      </c>
      <c r="AU115" s="121">
        <f t="shared" si="91"/>
        <v>4</v>
      </c>
      <c r="AV115" s="121" t="s">
        <v>144</v>
      </c>
    </row>
    <row r="116" spans="2:48" s="121" customFormat="1" hidden="1" x14ac:dyDescent="0.25">
      <c r="B116" s="101">
        <v>3</v>
      </c>
      <c r="C116" s="122" t="s">
        <v>119</v>
      </c>
      <c r="D116" s="101">
        <v>6</v>
      </c>
      <c r="E116" s="98">
        <v>4</v>
      </c>
      <c r="F116" s="98">
        <v>4</v>
      </c>
      <c r="G116" s="98"/>
      <c r="H116" s="98"/>
      <c r="I116" s="64">
        <f t="shared" si="83"/>
        <v>1</v>
      </c>
      <c r="J116" s="103">
        <v>6</v>
      </c>
      <c r="K116" s="65">
        <f t="shared" si="84"/>
        <v>1</v>
      </c>
      <c r="L116" s="104">
        <v>6</v>
      </c>
      <c r="M116" s="129">
        <f t="shared" si="85"/>
        <v>1</v>
      </c>
      <c r="N116" s="105">
        <v>6</v>
      </c>
      <c r="O116" s="130">
        <f t="shared" si="86"/>
        <v>1</v>
      </c>
      <c r="P116" s="131">
        <v>2</v>
      </c>
      <c r="Q116" s="131">
        <v>2</v>
      </c>
      <c r="R116" s="102">
        <f t="shared" si="87"/>
        <v>1</v>
      </c>
      <c r="S116" s="132">
        <v>6</v>
      </c>
      <c r="T116" s="119">
        <f t="shared" si="88"/>
        <v>1</v>
      </c>
      <c r="U116" s="120"/>
      <c r="W116" s="121">
        <f t="shared" si="89"/>
        <v>6</v>
      </c>
      <c r="X116" s="121" t="s">
        <v>144</v>
      </c>
      <c r="Z116" s="121">
        <f t="shared" si="90"/>
        <v>6</v>
      </c>
      <c r="AA116" s="121" t="s">
        <v>153</v>
      </c>
      <c r="AU116" s="121">
        <f t="shared" si="91"/>
        <v>6</v>
      </c>
      <c r="AV116" s="121" t="s">
        <v>144</v>
      </c>
    </row>
    <row r="117" spans="2:48" s="121" customFormat="1" hidden="1" x14ac:dyDescent="0.25">
      <c r="B117" s="101">
        <v>4</v>
      </c>
      <c r="C117" s="122" t="s">
        <v>120</v>
      </c>
      <c r="D117" s="101">
        <v>2</v>
      </c>
      <c r="E117" s="98">
        <v>1</v>
      </c>
      <c r="F117" s="98">
        <v>1</v>
      </c>
      <c r="G117" s="98"/>
      <c r="H117" s="98"/>
      <c r="I117" s="64">
        <f t="shared" si="83"/>
        <v>1</v>
      </c>
      <c r="J117" s="103">
        <v>2</v>
      </c>
      <c r="K117" s="65">
        <f t="shared" si="84"/>
        <v>1</v>
      </c>
      <c r="L117" s="104">
        <v>2</v>
      </c>
      <c r="M117" s="129">
        <f t="shared" si="85"/>
        <v>1</v>
      </c>
      <c r="N117" s="105">
        <v>2</v>
      </c>
      <c r="O117" s="130">
        <f t="shared" si="86"/>
        <v>1</v>
      </c>
      <c r="P117" s="131">
        <v>1</v>
      </c>
      <c r="Q117" s="131">
        <v>1</v>
      </c>
      <c r="R117" s="102">
        <f t="shared" si="87"/>
        <v>1</v>
      </c>
      <c r="S117" s="132">
        <v>2</v>
      </c>
      <c r="T117" s="119">
        <f t="shared" si="88"/>
        <v>1</v>
      </c>
      <c r="U117" s="120"/>
      <c r="W117" s="121">
        <f t="shared" si="89"/>
        <v>2</v>
      </c>
      <c r="X117" s="121" t="s">
        <v>144</v>
      </c>
      <c r="Z117" s="121">
        <f t="shared" si="90"/>
        <v>2</v>
      </c>
      <c r="AA117" s="121" t="s">
        <v>153</v>
      </c>
      <c r="AU117" s="121">
        <f t="shared" si="91"/>
        <v>2</v>
      </c>
      <c r="AV117" s="121" t="s">
        <v>144</v>
      </c>
    </row>
    <row r="118" spans="2:48" s="121" customFormat="1" hidden="1" x14ac:dyDescent="0.25">
      <c r="B118" s="101">
        <v>5</v>
      </c>
      <c r="C118" s="122" t="s">
        <v>121</v>
      </c>
      <c r="D118" s="101">
        <v>5</v>
      </c>
      <c r="E118" s="98">
        <f t="shared" si="92"/>
        <v>4</v>
      </c>
      <c r="F118" s="98">
        <f t="shared" si="82"/>
        <v>4</v>
      </c>
      <c r="G118" s="98"/>
      <c r="H118" s="98"/>
      <c r="I118" s="64">
        <f t="shared" si="83"/>
        <v>1</v>
      </c>
      <c r="J118" s="103">
        <v>5</v>
      </c>
      <c r="K118" s="65">
        <f t="shared" si="84"/>
        <v>1</v>
      </c>
      <c r="L118" s="104">
        <v>5</v>
      </c>
      <c r="M118" s="129">
        <f t="shared" si="85"/>
        <v>1</v>
      </c>
      <c r="N118" s="105">
        <v>5</v>
      </c>
      <c r="O118" s="130">
        <f t="shared" si="86"/>
        <v>1</v>
      </c>
      <c r="P118" s="131">
        <v>1</v>
      </c>
      <c r="Q118" s="131">
        <v>1</v>
      </c>
      <c r="R118" s="102">
        <f t="shared" si="87"/>
        <v>1</v>
      </c>
      <c r="S118" s="132">
        <v>5</v>
      </c>
      <c r="T118" s="119">
        <f t="shared" si="88"/>
        <v>1</v>
      </c>
      <c r="U118" s="120"/>
      <c r="W118" s="121">
        <f t="shared" si="89"/>
        <v>5</v>
      </c>
      <c r="X118" s="121" t="s">
        <v>144</v>
      </c>
      <c r="Z118" s="121">
        <f t="shared" si="90"/>
        <v>5</v>
      </c>
      <c r="AA118" s="121" t="s">
        <v>153</v>
      </c>
      <c r="AU118" s="121">
        <f t="shared" si="91"/>
        <v>5</v>
      </c>
      <c r="AV118" s="121" t="s">
        <v>144</v>
      </c>
    </row>
    <row r="119" spans="2:48" s="121" customFormat="1" hidden="1" x14ac:dyDescent="0.25">
      <c r="B119" s="101">
        <v>6</v>
      </c>
      <c r="C119" s="122" t="s">
        <v>122</v>
      </c>
      <c r="D119" s="101">
        <v>30</v>
      </c>
      <c r="E119" s="98">
        <v>6</v>
      </c>
      <c r="F119" s="98">
        <f t="shared" si="82"/>
        <v>6</v>
      </c>
      <c r="G119" s="98"/>
      <c r="H119" s="98"/>
      <c r="I119" s="64">
        <f t="shared" si="83"/>
        <v>1</v>
      </c>
      <c r="J119" s="103">
        <v>30</v>
      </c>
      <c r="K119" s="65">
        <f t="shared" si="84"/>
        <v>1</v>
      </c>
      <c r="L119" s="104">
        <v>30</v>
      </c>
      <c r="M119" s="129">
        <f t="shared" si="85"/>
        <v>1</v>
      </c>
      <c r="N119" s="105">
        <v>30</v>
      </c>
      <c r="O119" s="130">
        <f t="shared" si="86"/>
        <v>1</v>
      </c>
      <c r="P119" s="131">
        <v>24</v>
      </c>
      <c r="Q119" s="131">
        <v>24</v>
      </c>
      <c r="R119" s="102">
        <f t="shared" si="87"/>
        <v>1</v>
      </c>
      <c r="S119" s="132">
        <v>30</v>
      </c>
      <c r="T119" s="119">
        <f t="shared" si="88"/>
        <v>1</v>
      </c>
      <c r="U119" s="120"/>
      <c r="W119" s="121">
        <f t="shared" si="89"/>
        <v>30</v>
      </c>
      <c r="X119" s="121" t="s">
        <v>144</v>
      </c>
      <c r="Z119" s="121">
        <f t="shared" si="90"/>
        <v>30</v>
      </c>
      <c r="AA119" s="121" t="s">
        <v>153</v>
      </c>
      <c r="AU119" s="121">
        <f t="shared" si="91"/>
        <v>30</v>
      </c>
      <c r="AV119" s="121" t="s">
        <v>144</v>
      </c>
    </row>
    <row r="120" spans="2:48" s="121" customFormat="1" hidden="1" x14ac:dyDescent="0.25">
      <c r="B120" s="101">
        <v>7</v>
      </c>
      <c r="C120" s="122" t="s">
        <v>123</v>
      </c>
      <c r="D120" s="101">
        <v>17</v>
      </c>
      <c r="E120" s="98">
        <v>3</v>
      </c>
      <c r="F120" s="98">
        <v>3</v>
      </c>
      <c r="G120" s="98"/>
      <c r="H120" s="98"/>
      <c r="I120" s="64">
        <f t="shared" si="83"/>
        <v>1</v>
      </c>
      <c r="J120" s="103">
        <v>17</v>
      </c>
      <c r="K120" s="65">
        <f t="shared" si="84"/>
        <v>1</v>
      </c>
      <c r="L120" s="104">
        <v>17</v>
      </c>
      <c r="M120" s="129">
        <f t="shared" si="85"/>
        <v>1</v>
      </c>
      <c r="N120" s="105">
        <v>17</v>
      </c>
      <c r="O120" s="130">
        <f t="shared" si="86"/>
        <v>1</v>
      </c>
      <c r="P120" s="131">
        <v>14</v>
      </c>
      <c r="Q120" s="131">
        <v>14</v>
      </c>
      <c r="R120" s="102">
        <v>1</v>
      </c>
      <c r="S120" s="132">
        <v>17</v>
      </c>
      <c r="T120" s="119">
        <f t="shared" si="88"/>
        <v>1</v>
      </c>
      <c r="U120" s="120"/>
      <c r="W120" s="121">
        <f t="shared" si="89"/>
        <v>17</v>
      </c>
      <c r="X120" s="121" t="s">
        <v>144</v>
      </c>
      <c r="Z120" s="121">
        <f t="shared" si="90"/>
        <v>17</v>
      </c>
      <c r="AA120" s="121" t="s">
        <v>153</v>
      </c>
      <c r="AU120" s="121">
        <f t="shared" si="91"/>
        <v>17</v>
      </c>
      <c r="AV120" s="121" t="s">
        <v>144</v>
      </c>
    </row>
    <row r="121" spans="2:48" s="121" customFormat="1" hidden="1" x14ac:dyDescent="0.25">
      <c r="B121" s="101">
        <v>8</v>
      </c>
      <c r="C121" s="122" t="s">
        <v>124</v>
      </c>
      <c r="D121" s="101">
        <v>3</v>
      </c>
      <c r="E121" s="98">
        <v>0</v>
      </c>
      <c r="F121" s="98">
        <f t="shared" si="82"/>
        <v>0</v>
      </c>
      <c r="G121" s="98"/>
      <c r="H121" s="98"/>
      <c r="I121" s="64">
        <v>1</v>
      </c>
      <c r="J121" s="103">
        <v>3</v>
      </c>
      <c r="K121" s="65">
        <f t="shared" si="84"/>
        <v>1</v>
      </c>
      <c r="L121" s="104">
        <v>3</v>
      </c>
      <c r="M121" s="129">
        <f t="shared" si="85"/>
        <v>1</v>
      </c>
      <c r="N121" s="105">
        <v>3</v>
      </c>
      <c r="O121" s="130">
        <f t="shared" si="86"/>
        <v>1</v>
      </c>
      <c r="P121" s="131">
        <v>3</v>
      </c>
      <c r="Q121" s="131">
        <v>3</v>
      </c>
      <c r="R121" s="102">
        <v>1</v>
      </c>
      <c r="S121" s="132">
        <v>3</v>
      </c>
      <c r="T121" s="119">
        <f t="shared" si="88"/>
        <v>1</v>
      </c>
      <c r="U121" s="120"/>
      <c r="W121" s="121">
        <f t="shared" si="89"/>
        <v>3</v>
      </c>
      <c r="X121" s="121" t="s">
        <v>144</v>
      </c>
      <c r="Z121" s="121">
        <f t="shared" si="90"/>
        <v>3</v>
      </c>
      <c r="AA121" s="121" t="s">
        <v>153</v>
      </c>
      <c r="AU121" s="121">
        <f t="shared" si="91"/>
        <v>3</v>
      </c>
      <c r="AV121" s="121" t="s">
        <v>144</v>
      </c>
    </row>
    <row r="122" spans="2:48" s="121" customFormat="1" hidden="1" x14ac:dyDescent="0.25">
      <c r="B122" s="101">
        <v>9</v>
      </c>
      <c r="C122" s="122" t="s">
        <v>125</v>
      </c>
      <c r="D122" s="101">
        <v>5</v>
      </c>
      <c r="E122" s="98">
        <v>0</v>
      </c>
      <c r="F122" s="98">
        <f t="shared" si="82"/>
        <v>0</v>
      </c>
      <c r="G122" s="98"/>
      <c r="H122" s="98"/>
      <c r="I122" s="64">
        <v>1</v>
      </c>
      <c r="J122" s="103">
        <v>5</v>
      </c>
      <c r="K122" s="65">
        <f t="shared" si="84"/>
        <v>1</v>
      </c>
      <c r="L122" s="104">
        <v>5</v>
      </c>
      <c r="M122" s="129">
        <f t="shared" si="85"/>
        <v>1</v>
      </c>
      <c r="N122" s="105">
        <v>5</v>
      </c>
      <c r="O122" s="130">
        <f t="shared" si="86"/>
        <v>1</v>
      </c>
      <c r="P122" s="131">
        <v>5</v>
      </c>
      <c r="Q122" s="131">
        <v>5</v>
      </c>
      <c r="R122" s="102">
        <f t="shared" si="87"/>
        <v>1</v>
      </c>
      <c r="S122" s="132">
        <v>5</v>
      </c>
      <c r="T122" s="119">
        <f t="shared" si="88"/>
        <v>1</v>
      </c>
      <c r="U122" s="120"/>
      <c r="W122" s="121">
        <f t="shared" si="89"/>
        <v>5</v>
      </c>
      <c r="X122" s="121" t="s">
        <v>144</v>
      </c>
      <c r="Z122" s="121">
        <f t="shared" si="90"/>
        <v>5</v>
      </c>
      <c r="AA122" s="121" t="s">
        <v>153</v>
      </c>
      <c r="AU122" s="121">
        <f t="shared" si="91"/>
        <v>5</v>
      </c>
      <c r="AV122" s="121" t="s">
        <v>144</v>
      </c>
    </row>
    <row r="123" spans="2:48" s="121" customFormat="1" hidden="1" x14ac:dyDescent="0.25">
      <c r="B123" s="101">
        <v>10</v>
      </c>
      <c r="C123" s="122" t="s">
        <v>126</v>
      </c>
      <c r="D123" s="101">
        <v>3</v>
      </c>
      <c r="E123" s="98">
        <v>0</v>
      </c>
      <c r="F123" s="98">
        <f t="shared" si="82"/>
        <v>0</v>
      </c>
      <c r="G123" s="98"/>
      <c r="H123" s="98"/>
      <c r="I123" s="64">
        <v>1</v>
      </c>
      <c r="J123" s="103">
        <v>3</v>
      </c>
      <c r="K123" s="65">
        <f t="shared" si="84"/>
        <v>1</v>
      </c>
      <c r="L123" s="104">
        <v>3</v>
      </c>
      <c r="M123" s="129">
        <f t="shared" si="85"/>
        <v>1</v>
      </c>
      <c r="N123" s="105">
        <v>3</v>
      </c>
      <c r="O123" s="130">
        <f t="shared" si="86"/>
        <v>1</v>
      </c>
      <c r="P123" s="131">
        <v>3</v>
      </c>
      <c r="Q123" s="131">
        <v>3</v>
      </c>
      <c r="R123" s="102">
        <v>1</v>
      </c>
      <c r="S123" s="132">
        <v>3</v>
      </c>
      <c r="T123" s="119">
        <f t="shared" si="88"/>
        <v>1</v>
      </c>
      <c r="U123" s="120"/>
      <c r="W123" s="121">
        <f t="shared" si="89"/>
        <v>3</v>
      </c>
      <c r="X123" s="121" t="s">
        <v>144</v>
      </c>
      <c r="Z123" s="121">
        <f t="shared" si="90"/>
        <v>3</v>
      </c>
      <c r="AA123" s="121" t="s">
        <v>153</v>
      </c>
      <c r="AU123" s="121">
        <f t="shared" si="91"/>
        <v>3</v>
      </c>
      <c r="AV123" s="121" t="s">
        <v>144</v>
      </c>
    </row>
    <row r="124" spans="2:48" s="121" customFormat="1" hidden="1" x14ac:dyDescent="0.25">
      <c r="B124" s="101">
        <v>11</v>
      </c>
      <c r="C124" s="122" t="s">
        <v>127</v>
      </c>
      <c r="D124" s="101">
        <v>12</v>
      </c>
      <c r="E124" s="98">
        <v>4</v>
      </c>
      <c r="F124" s="98">
        <v>4</v>
      </c>
      <c r="G124" s="98"/>
      <c r="H124" s="98"/>
      <c r="I124" s="64">
        <f t="shared" si="83"/>
        <v>1</v>
      </c>
      <c r="J124" s="103">
        <v>12</v>
      </c>
      <c r="K124" s="65">
        <f t="shared" si="84"/>
        <v>1</v>
      </c>
      <c r="L124" s="104">
        <v>12</v>
      </c>
      <c r="M124" s="129">
        <f t="shared" si="85"/>
        <v>1</v>
      </c>
      <c r="N124" s="105">
        <v>12</v>
      </c>
      <c r="O124" s="130">
        <f t="shared" si="86"/>
        <v>1</v>
      </c>
      <c r="P124" s="131">
        <v>8</v>
      </c>
      <c r="Q124" s="131">
        <v>8</v>
      </c>
      <c r="R124" s="102">
        <f t="shared" si="87"/>
        <v>1</v>
      </c>
      <c r="S124" s="132">
        <v>12</v>
      </c>
      <c r="T124" s="119">
        <f t="shared" si="88"/>
        <v>1</v>
      </c>
      <c r="U124" s="120"/>
      <c r="W124" s="121">
        <f t="shared" si="89"/>
        <v>12</v>
      </c>
      <c r="X124" s="121" t="s">
        <v>144</v>
      </c>
      <c r="Z124" s="121">
        <f t="shared" si="90"/>
        <v>12</v>
      </c>
      <c r="AA124" s="121" t="s">
        <v>153</v>
      </c>
      <c r="AU124" s="121">
        <f t="shared" si="91"/>
        <v>12</v>
      </c>
      <c r="AV124" s="121" t="s">
        <v>144</v>
      </c>
    </row>
    <row r="125" spans="2:48" s="121" customFormat="1" hidden="1" x14ac:dyDescent="0.25">
      <c r="B125" s="101">
        <v>12</v>
      </c>
      <c r="C125" s="122" t="s">
        <v>128</v>
      </c>
      <c r="D125" s="101">
        <v>4</v>
      </c>
      <c r="E125" s="98">
        <v>0</v>
      </c>
      <c r="F125" s="98">
        <f t="shared" si="82"/>
        <v>0</v>
      </c>
      <c r="G125" s="98"/>
      <c r="H125" s="98"/>
      <c r="I125" s="64">
        <v>1</v>
      </c>
      <c r="J125" s="103">
        <v>4</v>
      </c>
      <c r="K125" s="65">
        <f t="shared" si="84"/>
        <v>1</v>
      </c>
      <c r="L125" s="104">
        <v>4</v>
      </c>
      <c r="M125" s="129">
        <f t="shared" si="85"/>
        <v>1</v>
      </c>
      <c r="N125" s="105">
        <v>4</v>
      </c>
      <c r="O125" s="130">
        <f t="shared" si="86"/>
        <v>1</v>
      </c>
      <c r="P125" s="131">
        <v>4</v>
      </c>
      <c r="Q125" s="131">
        <v>4</v>
      </c>
      <c r="R125" s="102">
        <v>1</v>
      </c>
      <c r="S125" s="132">
        <v>4</v>
      </c>
      <c r="T125" s="119">
        <f t="shared" si="88"/>
        <v>1</v>
      </c>
      <c r="U125" s="120"/>
      <c r="W125" s="121">
        <f t="shared" si="89"/>
        <v>4</v>
      </c>
      <c r="X125" s="121" t="s">
        <v>144</v>
      </c>
      <c r="Z125" s="121">
        <f t="shared" si="90"/>
        <v>4</v>
      </c>
      <c r="AA125" s="121" t="s">
        <v>153</v>
      </c>
      <c r="AU125" s="121">
        <f t="shared" si="91"/>
        <v>4</v>
      </c>
      <c r="AV125" s="121" t="s">
        <v>144</v>
      </c>
    </row>
    <row r="126" spans="2:48" s="121" customFormat="1" hidden="1" x14ac:dyDescent="0.25">
      <c r="B126" s="101">
        <v>13</v>
      </c>
      <c r="C126" s="122" t="s">
        <v>129</v>
      </c>
      <c r="D126" s="101">
        <v>2</v>
      </c>
      <c r="E126" s="98">
        <v>0</v>
      </c>
      <c r="F126" s="98">
        <v>0</v>
      </c>
      <c r="G126" s="98"/>
      <c r="H126" s="98"/>
      <c r="I126" s="64">
        <v>1</v>
      </c>
      <c r="J126" s="103">
        <v>2</v>
      </c>
      <c r="K126" s="65">
        <f t="shared" si="84"/>
        <v>1</v>
      </c>
      <c r="L126" s="104">
        <v>2</v>
      </c>
      <c r="M126" s="129">
        <f t="shared" si="85"/>
        <v>1</v>
      </c>
      <c r="N126" s="105">
        <v>2</v>
      </c>
      <c r="O126" s="130">
        <f t="shared" si="86"/>
        <v>1</v>
      </c>
      <c r="P126" s="131">
        <v>2</v>
      </c>
      <c r="Q126" s="131">
        <v>2</v>
      </c>
      <c r="R126" s="102">
        <v>1</v>
      </c>
      <c r="S126" s="132">
        <v>2</v>
      </c>
      <c r="T126" s="119">
        <f t="shared" si="88"/>
        <v>1</v>
      </c>
      <c r="U126" s="120"/>
      <c r="W126" s="121">
        <f t="shared" si="89"/>
        <v>2</v>
      </c>
      <c r="X126" s="121" t="s">
        <v>144</v>
      </c>
      <c r="Z126" s="121">
        <f t="shared" si="90"/>
        <v>2</v>
      </c>
      <c r="AA126" s="121" t="s">
        <v>153</v>
      </c>
      <c r="AU126" s="121">
        <f t="shared" si="91"/>
        <v>2</v>
      </c>
      <c r="AV126" s="121" t="s">
        <v>144</v>
      </c>
    </row>
    <row r="127" spans="2:48" s="121" customFormat="1" hidden="1" x14ac:dyDescent="0.25">
      <c r="B127" s="101">
        <v>14</v>
      </c>
      <c r="C127" s="122" t="s">
        <v>130</v>
      </c>
      <c r="D127" s="101">
        <v>3</v>
      </c>
      <c r="E127" s="98">
        <v>0</v>
      </c>
      <c r="F127" s="98">
        <f t="shared" si="82"/>
        <v>0</v>
      </c>
      <c r="G127" s="98"/>
      <c r="H127" s="98"/>
      <c r="I127" s="64">
        <v>1</v>
      </c>
      <c r="J127" s="103">
        <v>3</v>
      </c>
      <c r="K127" s="65">
        <f t="shared" si="84"/>
        <v>1</v>
      </c>
      <c r="L127" s="104">
        <v>3</v>
      </c>
      <c r="M127" s="129">
        <f t="shared" si="85"/>
        <v>1</v>
      </c>
      <c r="N127" s="105">
        <v>3</v>
      </c>
      <c r="O127" s="130">
        <f t="shared" si="86"/>
        <v>1</v>
      </c>
      <c r="P127" s="131">
        <v>3</v>
      </c>
      <c r="Q127" s="131">
        <v>3</v>
      </c>
      <c r="R127" s="102">
        <v>1</v>
      </c>
      <c r="S127" s="132">
        <v>3</v>
      </c>
      <c r="T127" s="119">
        <f t="shared" si="88"/>
        <v>1</v>
      </c>
      <c r="U127" s="120"/>
      <c r="W127" s="121">
        <f t="shared" si="89"/>
        <v>3</v>
      </c>
      <c r="X127" s="121" t="s">
        <v>144</v>
      </c>
      <c r="Z127" s="121">
        <f t="shared" si="90"/>
        <v>3</v>
      </c>
      <c r="AA127" s="121" t="s">
        <v>153</v>
      </c>
      <c r="AU127" s="121">
        <f t="shared" si="91"/>
        <v>3</v>
      </c>
      <c r="AV127" s="121" t="s">
        <v>144</v>
      </c>
    </row>
    <row r="128" spans="2:48" s="121" customFormat="1" hidden="1" x14ac:dyDescent="0.25">
      <c r="B128" s="101">
        <v>15</v>
      </c>
      <c r="C128" s="122" t="s">
        <v>131</v>
      </c>
      <c r="D128" s="101">
        <v>3</v>
      </c>
      <c r="E128" s="98">
        <v>0</v>
      </c>
      <c r="F128" s="98">
        <f t="shared" si="82"/>
        <v>0</v>
      </c>
      <c r="G128" s="98"/>
      <c r="H128" s="98"/>
      <c r="I128" s="64">
        <v>1</v>
      </c>
      <c r="J128" s="103">
        <v>3</v>
      </c>
      <c r="K128" s="65">
        <f t="shared" si="84"/>
        <v>1</v>
      </c>
      <c r="L128" s="104">
        <v>3</v>
      </c>
      <c r="M128" s="129">
        <f t="shared" si="85"/>
        <v>1</v>
      </c>
      <c r="N128" s="105">
        <v>3</v>
      </c>
      <c r="O128" s="130">
        <f t="shared" si="86"/>
        <v>1</v>
      </c>
      <c r="P128" s="131">
        <v>3</v>
      </c>
      <c r="Q128" s="131">
        <v>3</v>
      </c>
      <c r="R128" s="102">
        <v>1</v>
      </c>
      <c r="S128" s="132">
        <v>3</v>
      </c>
      <c r="T128" s="119">
        <f t="shared" si="88"/>
        <v>1</v>
      </c>
      <c r="U128" s="120"/>
      <c r="W128" s="121">
        <f t="shared" si="89"/>
        <v>3</v>
      </c>
      <c r="X128" s="121" t="s">
        <v>144</v>
      </c>
      <c r="Z128" s="121">
        <f t="shared" si="90"/>
        <v>3</v>
      </c>
      <c r="AA128" s="121" t="s">
        <v>153</v>
      </c>
      <c r="AU128" s="121">
        <f t="shared" si="91"/>
        <v>3</v>
      </c>
      <c r="AV128" s="121" t="s">
        <v>144</v>
      </c>
    </row>
    <row r="129" spans="2:48" s="121" customFormat="1" hidden="1" x14ac:dyDescent="0.25">
      <c r="B129" s="101">
        <v>16</v>
      </c>
      <c r="C129" s="122" t="s">
        <v>132</v>
      </c>
      <c r="D129" s="101">
        <v>5</v>
      </c>
      <c r="E129" s="98">
        <v>0</v>
      </c>
      <c r="F129" s="98">
        <f t="shared" si="82"/>
        <v>0</v>
      </c>
      <c r="G129" s="98"/>
      <c r="H129" s="98"/>
      <c r="I129" s="64">
        <v>1</v>
      </c>
      <c r="J129" s="103">
        <v>5</v>
      </c>
      <c r="K129" s="65">
        <f t="shared" si="84"/>
        <v>1</v>
      </c>
      <c r="L129" s="104">
        <v>5</v>
      </c>
      <c r="M129" s="129">
        <f t="shared" si="85"/>
        <v>1</v>
      </c>
      <c r="N129" s="105">
        <v>5</v>
      </c>
      <c r="O129" s="130">
        <f t="shared" si="86"/>
        <v>1</v>
      </c>
      <c r="P129" s="131">
        <v>5</v>
      </c>
      <c r="Q129" s="131">
        <v>5</v>
      </c>
      <c r="R129" s="102">
        <f t="shared" si="87"/>
        <v>1</v>
      </c>
      <c r="S129" s="132">
        <v>5</v>
      </c>
      <c r="T129" s="119">
        <f t="shared" si="88"/>
        <v>1</v>
      </c>
      <c r="U129" s="120"/>
      <c r="W129" s="121">
        <f t="shared" si="89"/>
        <v>5</v>
      </c>
      <c r="X129" s="121" t="s">
        <v>144</v>
      </c>
      <c r="Z129" s="121">
        <f t="shared" si="90"/>
        <v>5</v>
      </c>
      <c r="AA129" s="121" t="s">
        <v>153</v>
      </c>
      <c r="AU129" s="121">
        <f t="shared" si="91"/>
        <v>5</v>
      </c>
      <c r="AV129" s="121" t="s">
        <v>144</v>
      </c>
    </row>
    <row r="130" spans="2:48" s="121" customFormat="1" hidden="1" x14ac:dyDescent="0.25">
      <c r="B130" s="101">
        <v>17</v>
      </c>
      <c r="C130" s="122" t="s">
        <v>133</v>
      </c>
      <c r="D130" s="101">
        <v>4</v>
      </c>
      <c r="E130" s="98">
        <v>0</v>
      </c>
      <c r="F130" s="98">
        <v>0</v>
      </c>
      <c r="G130" s="98"/>
      <c r="H130" s="98"/>
      <c r="I130" s="64">
        <v>1</v>
      </c>
      <c r="J130" s="103">
        <v>4</v>
      </c>
      <c r="K130" s="65">
        <f t="shared" si="84"/>
        <v>1</v>
      </c>
      <c r="L130" s="104">
        <v>4</v>
      </c>
      <c r="M130" s="129">
        <f t="shared" si="85"/>
        <v>1</v>
      </c>
      <c r="N130" s="105">
        <v>4</v>
      </c>
      <c r="O130" s="130">
        <f t="shared" si="86"/>
        <v>1</v>
      </c>
      <c r="P130" s="131">
        <v>4</v>
      </c>
      <c r="Q130" s="131">
        <v>4</v>
      </c>
      <c r="R130" s="102">
        <v>1</v>
      </c>
      <c r="S130" s="132">
        <v>4</v>
      </c>
      <c r="T130" s="119">
        <f t="shared" si="88"/>
        <v>1</v>
      </c>
      <c r="U130" s="120"/>
      <c r="W130" s="121">
        <f t="shared" si="89"/>
        <v>4</v>
      </c>
      <c r="X130" s="121" t="s">
        <v>144</v>
      </c>
      <c r="Z130" s="121">
        <f t="shared" si="90"/>
        <v>4</v>
      </c>
      <c r="AA130" s="121" t="s">
        <v>153</v>
      </c>
      <c r="AU130" s="121">
        <f t="shared" si="91"/>
        <v>4</v>
      </c>
      <c r="AV130" s="121" t="s">
        <v>144</v>
      </c>
    </row>
    <row r="131" spans="2:48" s="121" customFormat="1" hidden="1" x14ac:dyDescent="0.25">
      <c r="B131" s="101">
        <v>18</v>
      </c>
      <c r="C131" s="122" t="s">
        <v>134</v>
      </c>
      <c r="D131" s="101">
        <v>5</v>
      </c>
      <c r="E131" s="98">
        <v>0</v>
      </c>
      <c r="F131" s="98">
        <f t="shared" si="82"/>
        <v>0</v>
      </c>
      <c r="G131" s="98"/>
      <c r="H131" s="98"/>
      <c r="I131" s="64">
        <v>1</v>
      </c>
      <c r="J131" s="103">
        <v>5</v>
      </c>
      <c r="K131" s="65">
        <f t="shared" si="84"/>
        <v>1</v>
      </c>
      <c r="L131" s="104">
        <v>5</v>
      </c>
      <c r="M131" s="129">
        <f t="shared" si="85"/>
        <v>1</v>
      </c>
      <c r="N131" s="105">
        <v>5</v>
      </c>
      <c r="O131" s="130">
        <f t="shared" si="86"/>
        <v>1</v>
      </c>
      <c r="P131" s="131">
        <v>5</v>
      </c>
      <c r="Q131" s="131">
        <v>5</v>
      </c>
      <c r="R131" s="102">
        <f t="shared" si="87"/>
        <v>1</v>
      </c>
      <c r="S131" s="132">
        <v>5</v>
      </c>
      <c r="T131" s="119">
        <f t="shared" si="88"/>
        <v>1</v>
      </c>
      <c r="U131" s="120"/>
      <c r="W131" s="121">
        <f t="shared" si="89"/>
        <v>5</v>
      </c>
      <c r="X131" s="121" t="s">
        <v>144</v>
      </c>
      <c r="Z131" s="121">
        <f t="shared" si="90"/>
        <v>5</v>
      </c>
      <c r="AA131" s="121" t="s">
        <v>153</v>
      </c>
      <c r="AU131" s="121">
        <f t="shared" si="91"/>
        <v>5</v>
      </c>
      <c r="AV131" s="121" t="s">
        <v>144</v>
      </c>
    </row>
    <row r="132" spans="2:48" s="121" customFormat="1" hidden="1" x14ac:dyDescent="0.25">
      <c r="B132" s="101">
        <v>19</v>
      </c>
      <c r="C132" s="122" t="s">
        <v>135</v>
      </c>
      <c r="D132" s="101">
        <v>5</v>
      </c>
      <c r="E132" s="98">
        <v>0</v>
      </c>
      <c r="F132" s="98">
        <v>0</v>
      </c>
      <c r="G132" s="98"/>
      <c r="H132" s="98"/>
      <c r="I132" s="64">
        <v>1</v>
      </c>
      <c r="J132" s="103">
        <v>5</v>
      </c>
      <c r="K132" s="65">
        <f t="shared" si="84"/>
        <v>1</v>
      </c>
      <c r="L132" s="104">
        <v>5</v>
      </c>
      <c r="M132" s="129">
        <f t="shared" si="85"/>
        <v>1</v>
      </c>
      <c r="N132" s="105">
        <v>5</v>
      </c>
      <c r="O132" s="130">
        <f t="shared" si="86"/>
        <v>1</v>
      </c>
      <c r="P132" s="131">
        <v>5</v>
      </c>
      <c r="Q132" s="131">
        <v>5</v>
      </c>
      <c r="R132" s="102">
        <v>1</v>
      </c>
      <c r="S132" s="132">
        <v>5</v>
      </c>
      <c r="T132" s="119">
        <f t="shared" si="88"/>
        <v>1</v>
      </c>
      <c r="U132" s="120"/>
      <c r="W132" s="121">
        <f t="shared" si="89"/>
        <v>5</v>
      </c>
      <c r="X132" s="121" t="s">
        <v>144</v>
      </c>
      <c r="Z132" s="121">
        <f t="shared" si="90"/>
        <v>5</v>
      </c>
      <c r="AA132" s="121" t="s">
        <v>153</v>
      </c>
      <c r="AU132" s="121">
        <f t="shared" si="91"/>
        <v>5</v>
      </c>
      <c r="AV132" s="121" t="s">
        <v>144</v>
      </c>
    </row>
    <row r="133" spans="2:48" s="121" customFormat="1" hidden="1" x14ac:dyDescent="0.25">
      <c r="B133" s="101">
        <v>20</v>
      </c>
      <c r="C133" s="122" t="s">
        <v>136</v>
      </c>
      <c r="D133" s="101">
        <v>4</v>
      </c>
      <c r="E133" s="98">
        <v>0</v>
      </c>
      <c r="F133" s="98">
        <f t="shared" si="82"/>
        <v>0</v>
      </c>
      <c r="G133" s="98"/>
      <c r="H133" s="98"/>
      <c r="I133" s="64">
        <v>1</v>
      </c>
      <c r="J133" s="103">
        <v>4</v>
      </c>
      <c r="K133" s="65">
        <f t="shared" si="84"/>
        <v>1</v>
      </c>
      <c r="L133" s="104">
        <v>4</v>
      </c>
      <c r="M133" s="129">
        <f t="shared" si="85"/>
        <v>1</v>
      </c>
      <c r="N133" s="105">
        <v>4</v>
      </c>
      <c r="O133" s="130">
        <f t="shared" si="86"/>
        <v>1</v>
      </c>
      <c r="P133" s="131">
        <v>4</v>
      </c>
      <c r="Q133" s="131">
        <v>4</v>
      </c>
      <c r="R133" s="102">
        <f t="shared" si="87"/>
        <v>1</v>
      </c>
      <c r="S133" s="132">
        <v>4</v>
      </c>
      <c r="T133" s="119">
        <f t="shared" si="88"/>
        <v>1</v>
      </c>
      <c r="U133" s="120"/>
      <c r="W133" s="121">
        <f t="shared" si="89"/>
        <v>4</v>
      </c>
      <c r="X133" s="121" t="s">
        <v>144</v>
      </c>
      <c r="Z133" s="121">
        <f t="shared" si="90"/>
        <v>4</v>
      </c>
      <c r="AA133" s="121" t="s">
        <v>153</v>
      </c>
      <c r="AU133" s="121">
        <f t="shared" si="91"/>
        <v>4</v>
      </c>
      <c r="AV133" s="121" t="s">
        <v>144</v>
      </c>
    </row>
    <row r="134" spans="2:48" s="121" customFormat="1" hidden="1" x14ac:dyDescent="0.25">
      <c r="B134" s="101">
        <v>21</v>
      </c>
      <c r="C134" s="122" t="s">
        <v>171</v>
      </c>
      <c r="D134" s="101">
        <v>20</v>
      </c>
      <c r="E134" s="98">
        <v>9</v>
      </c>
      <c r="F134" s="98">
        <v>9</v>
      </c>
      <c r="G134" s="98"/>
      <c r="H134" s="98"/>
      <c r="I134" s="64">
        <v>1</v>
      </c>
      <c r="J134" s="103">
        <v>20</v>
      </c>
      <c r="K134" s="65">
        <f t="shared" si="84"/>
        <v>1</v>
      </c>
      <c r="L134" s="104">
        <v>20</v>
      </c>
      <c r="M134" s="129">
        <f t="shared" si="85"/>
        <v>1</v>
      </c>
      <c r="N134" s="105">
        <v>20</v>
      </c>
      <c r="O134" s="130">
        <f t="shared" si="86"/>
        <v>1</v>
      </c>
      <c r="P134" s="131">
        <v>11</v>
      </c>
      <c r="Q134" s="131">
        <v>11</v>
      </c>
      <c r="R134" s="102">
        <f t="shared" si="87"/>
        <v>1</v>
      </c>
      <c r="S134" s="132">
        <v>20</v>
      </c>
      <c r="T134" s="119">
        <f t="shared" si="88"/>
        <v>1</v>
      </c>
      <c r="U134" s="120"/>
      <c r="W134" s="121">
        <f t="shared" si="89"/>
        <v>20</v>
      </c>
      <c r="X134" s="121" t="s">
        <v>144</v>
      </c>
      <c r="Z134" s="121">
        <f t="shared" si="90"/>
        <v>20</v>
      </c>
      <c r="AA134" s="121" t="s">
        <v>153</v>
      </c>
    </row>
    <row r="135" spans="2:48" s="126" customFormat="1" hidden="1" x14ac:dyDescent="0.25">
      <c r="B135" s="280" t="s">
        <v>46</v>
      </c>
      <c r="C135" s="280"/>
      <c r="D135" s="123">
        <f>SUM(D114:D134)</f>
        <v>153</v>
      </c>
      <c r="E135" s="123">
        <f>SUM(E114:E134)</f>
        <v>43</v>
      </c>
      <c r="F135" s="123">
        <f>SUM(F114:F134)</f>
        <v>43</v>
      </c>
      <c r="G135" s="123"/>
      <c r="H135" s="123"/>
      <c r="I135" s="124">
        <f>F135/E135</f>
        <v>1</v>
      </c>
      <c r="J135" s="123">
        <f>SUM(J114:J134)</f>
        <v>153</v>
      </c>
      <c r="K135" s="124">
        <f t="shared" si="84"/>
        <v>1</v>
      </c>
      <c r="L135" s="123">
        <f>SUM(L114:L134)</f>
        <v>153</v>
      </c>
      <c r="M135" s="124">
        <f t="shared" si="85"/>
        <v>1</v>
      </c>
      <c r="N135" s="123">
        <f>SUM(N114:N134)</f>
        <v>153</v>
      </c>
      <c r="O135" s="124">
        <f>N135/D135</f>
        <v>1</v>
      </c>
      <c r="P135" s="123">
        <f>SUM(P114:P134)</f>
        <v>110</v>
      </c>
      <c r="Q135" s="123">
        <f>SUM(Q114:Q134)</f>
        <v>110</v>
      </c>
      <c r="R135" s="124">
        <f>Q135/P135</f>
        <v>1</v>
      </c>
      <c r="S135" s="123">
        <f>SUM(S114:S134)</f>
        <v>153</v>
      </c>
      <c r="T135" s="124">
        <f t="shared" si="88"/>
        <v>1</v>
      </c>
      <c r="U135" s="120"/>
      <c r="W135" s="121">
        <f t="shared" si="89"/>
        <v>153</v>
      </c>
      <c r="X135" s="121"/>
      <c r="AU135" s="121">
        <f t="shared" si="91"/>
        <v>153</v>
      </c>
      <c r="AV135" s="121" t="s">
        <v>144</v>
      </c>
    </row>
    <row r="136" spans="2:48" s="121" customFormat="1" hidden="1" x14ac:dyDescent="0.25">
      <c r="B136" s="284" t="s">
        <v>21</v>
      </c>
      <c r="C136" s="284"/>
      <c r="D136" s="133">
        <f>D31+D42+D51+D59+D79+D93+D112+D135</f>
        <v>4459</v>
      </c>
      <c r="E136" s="133">
        <f>E31+E42+E51+E59+E79+E93+E112+E135</f>
        <v>3452</v>
      </c>
      <c r="F136" s="133">
        <f>F31+F42+F51+F59+F79+F93+F112+F135</f>
        <v>3452</v>
      </c>
      <c r="G136" s="133"/>
      <c r="H136" s="133"/>
      <c r="I136" s="134">
        <f>F136/E136</f>
        <v>1</v>
      </c>
      <c r="J136" s="133">
        <f>J31+J42+J51+J59+J79+J93+J112+J135</f>
        <v>4459</v>
      </c>
      <c r="K136" s="134">
        <f t="shared" si="84"/>
        <v>1</v>
      </c>
      <c r="L136" s="133">
        <f>L31+L42+L51+L59+L79+L93+L112+L135</f>
        <v>4459</v>
      </c>
      <c r="M136" s="134">
        <f t="shared" si="85"/>
        <v>1</v>
      </c>
      <c r="N136" s="133">
        <f>N31+N42+N51+N59+N79+N93+N112+N135</f>
        <v>4459</v>
      </c>
      <c r="O136" s="134">
        <f>N136/D136</f>
        <v>1</v>
      </c>
      <c r="P136" s="133">
        <f>P31+P42+P51+P59+P79+P93+P112+P135</f>
        <v>1013</v>
      </c>
      <c r="Q136" s="133">
        <f>Q31+Q42+Q51+Q59+Q79+Q93+Q112+Q135</f>
        <v>1013</v>
      </c>
      <c r="R136" s="134">
        <f>Q136/P136</f>
        <v>1</v>
      </c>
      <c r="S136" s="133">
        <f>S31+S42+S51+S59+S79+S93+S112+S135</f>
        <v>4139</v>
      </c>
      <c r="T136" s="134">
        <f t="shared" si="88"/>
        <v>0.92823503027584664</v>
      </c>
      <c r="U136" s="120"/>
    </row>
  </sheetData>
  <mergeCells count="34">
    <mergeCell ref="B94:T94"/>
    <mergeCell ref="B112:C112"/>
    <mergeCell ref="B113:S113"/>
    <mergeCell ref="B135:C135"/>
    <mergeCell ref="B136:C136"/>
    <mergeCell ref="B93:C93"/>
    <mergeCell ref="B6:T6"/>
    <mergeCell ref="B31:C31"/>
    <mergeCell ref="B32:T32"/>
    <mergeCell ref="B42:C42"/>
    <mergeCell ref="B43:T43"/>
    <mergeCell ref="B51:C51"/>
    <mergeCell ref="B52:T52"/>
    <mergeCell ref="B59:C59"/>
    <mergeCell ref="B60:T60"/>
    <mergeCell ref="B79:C79"/>
    <mergeCell ref="B80:T80"/>
    <mergeCell ref="U4:U5"/>
    <mergeCell ref="F5:G5"/>
    <mergeCell ref="H5:I5"/>
    <mergeCell ref="L5:M5"/>
    <mergeCell ref="N5:O5"/>
    <mergeCell ref="Q5:R5"/>
    <mergeCell ref="B1:T1"/>
    <mergeCell ref="B2:T2"/>
    <mergeCell ref="B3:T3"/>
    <mergeCell ref="B4:B5"/>
    <mergeCell ref="C4:C5"/>
    <mergeCell ref="D4:D5"/>
    <mergeCell ref="E4:I4"/>
    <mergeCell ref="J4:K5"/>
    <mergeCell ref="L4:O4"/>
    <mergeCell ref="P4:R4"/>
    <mergeCell ref="S4:T4"/>
  </mergeCells>
  <pageMargins left="0.13" right="0.06" top="0.13" bottom="0.16" header="0.27" footer="0.18"/>
  <pageSetup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4552-D6F9-4ED5-AD85-9741B68633A5}">
  <dimension ref="B1:AV136"/>
  <sheetViews>
    <sheetView showGridLines="0" zoomScale="85" zoomScaleNormal="85" workbookViewId="0">
      <selection activeCell="B1" sqref="B1:T59"/>
    </sheetView>
  </sheetViews>
  <sheetFormatPr defaultColWidth="8.7109375" defaultRowHeight="15" x14ac:dyDescent="0.25"/>
  <cols>
    <col min="1" max="1" width="8.7109375" style="112"/>
    <col min="2" max="2" width="6.5703125" style="135" customWidth="1"/>
    <col min="3" max="3" width="14.28515625" style="112" customWidth="1"/>
    <col min="4" max="4" width="8.7109375" style="135" customWidth="1"/>
    <col min="5" max="5" width="9.28515625" style="135" customWidth="1"/>
    <col min="6" max="8" width="7.28515625" style="135" customWidth="1"/>
    <col min="9" max="9" width="8.28515625" style="135" customWidth="1"/>
    <col min="10" max="10" width="5.42578125" style="135" customWidth="1"/>
    <col min="11" max="11" width="7.42578125" style="135" customWidth="1"/>
    <col min="12" max="12" width="6.28515625" style="135" customWidth="1"/>
    <col min="13" max="13" width="7.42578125" style="135" customWidth="1"/>
    <col min="14" max="14" width="7" style="135" customWidth="1"/>
    <col min="15" max="15" width="7.28515625" style="135" customWidth="1"/>
    <col min="16" max="16" width="9.7109375" style="135" customWidth="1"/>
    <col min="17" max="17" width="5.5703125" style="135" customWidth="1"/>
    <col min="18" max="18" width="6.28515625" style="135" customWidth="1"/>
    <col min="19" max="19" width="8.5703125" style="135" customWidth="1"/>
    <col min="20" max="20" width="7.42578125" style="135" customWidth="1"/>
    <col min="21" max="21" width="36.5703125" style="111" hidden="1" customWidth="1"/>
    <col min="22" max="22" width="29.28515625" style="112" hidden="1" customWidth="1"/>
    <col min="23" max="23" width="8.7109375" style="112" hidden="1" customWidth="1"/>
    <col min="24" max="24" width="59" style="112" hidden="1" customWidth="1"/>
    <col min="25" max="26" width="8.7109375" style="112" hidden="1" customWidth="1"/>
    <col min="27" max="27" width="13.7109375" style="112" hidden="1" customWidth="1"/>
    <col min="28" max="48" width="8.7109375" style="112" customWidth="1"/>
    <col min="49" max="16384" width="8.7109375" style="112"/>
  </cols>
  <sheetData>
    <row r="1" spans="2:48" x14ac:dyDescent="0.25">
      <c r="B1" s="239" t="s"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</row>
    <row r="2" spans="2:48" x14ac:dyDescent="0.25">
      <c r="B2" s="239" t="s">
        <v>172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</row>
    <row r="3" spans="2:48" x14ac:dyDescent="0.25">
      <c r="B3" s="240" t="s">
        <v>142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</row>
    <row r="4" spans="2:48" ht="38.65" customHeight="1" x14ac:dyDescent="0.25">
      <c r="B4" s="241" t="s">
        <v>3</v>
      </c>
      <c r="C4" s="241" t="s">
        <v>25</v>
      </c>
      <c r="D4" s="300" t="s">
        <v>143</v>
      </c>
      <c r="E4" s="302" t="s">
        <v>173</v>
      </c>
      <c r="F4" s="302"/>
      <c r="G4" s="302"/>
      <c r="H4" s="302"/>
      <c r="I4" s="279"/>
      <c r="J4" s="303" t="s">
        <v>7</v>
      </c>
      <c r="K4" s="304"/>
      <c r="L4" s="307" t="s">
        <v>8</v>
      </c>
      <c r="M4" s="308"/>
      <c r="N4" s="308"/>
      <c r="O4" s="309"/>
      <c r="P4" s="273" t="s">
        <v>138</v>
      </c>
      <c r="Q4" s="274"/>
      <c r="R4" s="275"/>
      <c r="S4" s="298" t="s">
        <v>157</v>
      </c>
      <c r="T4" s="299"/>
      <c r="U4" s="259" t="s">
        <v>9</v>
      </c>
    </row>
    <row r="5" spans="2:48" ht="43.5" customHeight="1" x14ac:dyDescent="0.25">
      <c r="B5" s="241"/>
      <c r="C5" s="241"/>
      <c r="D5" s="301"/>
      <c r="E5" s="113" t="s">
        <v>5</v>
      </c>
      <c r="F5" s="310" t="s">
        <v>10</v>
      </c>
      <c r="G5" s="310"/>
      <c r="H5" s="278" t="s">
        <v>174</v>
      </c>
      <c r="I5" s="279"/>
      <c r="J5" s="305"/>
      <c r="K5" s="306"/>
      <c r="L5" s="311" t="s">
        <v>11</v>
      </c>
      <c r="M5" s="311"/>
      <c r="N5" s="312" t="s">
        <v>12</v>
      </c>
      <c r="O5" s="312"/>
      <c r="P5" s="114" t="s">
        <v>5</v>
      </c>
      <c r="Q5" s="278" t="s">
        <v>140</v>
      </c>
      <c r="R5" s="279"/>
      <c r="S5" s="155" t="s">
        <v>158</v>
      </c>
      <c r="T5" s="155" t="s">
        <v>159</v>
      </c>
      <c r="U5" s="259"/>
    </row>
    <row r="6" spans="2:48" hidden="1" x14ac:dyDescent="0.25">
      <c r="B6" s="281" t="s">
        <v>13</v>
      </c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3"/>
      <c r="U6" s="116"/>
    </row>
    <row r="7" spans="2:48" s="121" customFormat="1" hidden="1" x14ac:dyDescent="0.25">
      <c r="B7" s="117">
        <v>1</v>
      </c>
      <c r="C7" s="118" t="s">
        <v>27</v>
      </c>
      <c r="D7" s="117">
        <v>135</v>
      </c>
      <c r="E7" s="98">
        <v>116</v>
      </c>
      <c r="F7" s="98">
        <f>E7</f>
        <v>116</v>
      </c>
      <c r="G7" s="98"/>
      <c r="H7" s="98"/>
      <c r="I7" s="64">
        <f>F7/E7</f>
        <v>1</v>
      </c>
      <c r="J7" s="107">
        <v>135</v>
      </c>
      <c r="K7" s="65">
        <f t="shared" ref="K7:K30" si="0">J7/D7</f>
        <v>1</v>
      </c>
      <c r="L7" s="104">
        <v>135</v>
      </c>
      <c r="M7" s="66">
        <f t="shared" ref="M7:M31" si="1">L7/D7</f>
        <v>1</v>
      </c>
      <c r="N7" s="105">
        <v>135</v>
      </c>
      <c r="O7" s="106">
        <f>N7/D7</f>
        <v>1</v>
      </c>
      <c r="P7" s="98">
        <v>19</v>
      </c>
      <c r="Q7" s="98">
        <v>19</v>
      </c>
      <c r="R7" s="64">
        <f>Q7/P7</f>
        <v>1</v>
      </c>
      <c r="S7" s="156">
        <v>128</v>
      </c>
      <c r="T7" s="119">
        <f t="shared" ref="T7:T31" si="2">S7/D7</f>
        <v>0.94814814814814818</v>
      </c>
      <c r="U7" s="120"/>
      <c r="W7" s="121">
        <f t="shared" ref="W7:W30" si="3">E7+P7</f>
        <v>135</v>
      </c>
      <c r="Z7" s="121">
        <f>F7+Q7</f>
        <v>135</v>
      </c>
      <c r="AA7" s="121" t="s">
        <v>153</v>
      </c>
      <c r="AU7" s="121">
        <f t="shared" ref="AU7:AU26" si="4">F7+Q7</f>
        <v>135</v>
      </c>
      <c r="AV7" s="121" t="s">
        <v>144</v>
      </c>
    </row>
    <row r="8" spans="2:48" s="121" customFormat="1" hidden="1" x14ac:dyDescent="0.25">
      <c r="B8" s="117">
        <v>2</v>
      </c>
      <c r="C8" s="122" t="s">
        <v>151</v>
      </c>
      <c r="D8" s="117">
        <v>205</v>
      </c>
      <c r="E8" s="98">
        <v>177</v>
      </c>
      <c r="F8" s="98">
        <v>177</v>
      </c>
      <c r="G8" s="98"/>
      <c r="H8" s="98"/>
      <c r="I8" s="64">
        <f t="shared" ref="I8:I30" si="5">F8/E8</f>
        <v>1</v>
      </c>
      <c r="J8" s="107">
        <v>205</v>
      </c>
      <c r="K8" s="65">
        <f t="shared" si="0"/>
        <v>1</v>
      </c>
      <c r="L8" s="104">
        <v>205</v>
      </c>
      <c r="M8" s="66">
        <f t="shared" si="1"/>
        <v>1</v>
      </c>
      <c r="N8" s="105">
        <v>205</v>
      </c>
      <c r="O8" s="106">
        <f t="shared" ref="O8:O30" si="6">N8/D8</f>
        <v>1</v>
      </c>
      <c r="P8" s="98">
        <v>28</v>
      </c>
      <c r="Q8" s="98">
        <v>28</v>
      </c>
      <c r="R8" s="64">
        <f t="shared" ref="R8:R26" si="7">Q8/P8</f>
        <v>1</v>
      </c>
      <c r="S8" s="156">
        <v>205</v>
      </c>
      <c r="T8" s="119">
        <f t="shared" si="2"/>
        <v>1</v>
      </c>
      <c r="U8" s="120"/>
      <c r="W8" s="121">
        <f t="shared" si="3"/>
        <v>205</v>
      </c>
      <c r="Z8" s="121">
        <f t="shared" ref="Z8:Z30" si="8">E8+P8</f>
        <v>205</v>
      </c>
      <c r="AA8" s="121" t="s">
        <v>153</v>
      </c>
      <c r="AU8" s="121">
        <f t="shared" si="4"/>
        <v>205</v>
      </c>
      <c r="AV8" s="121" t="s">
        <v>144</v>
      </c>
    </row>
    <row r="9" spans="2:48" s="121" customFormat="1" hidden="1" x14ac:dyDescent="0.25">
      <c r="B9" s="117">
        <v>3</v>
      </c>
      <c r="C9" s="122" t="s">
        <v>152</v>
      </c>
      <c r="D9" s="117">
        <v>33</v>
      </c>
      <c r="E9" s="98">
        <v>29</v>
      </c>
      <c r="F9" s="98">
        <f t="shared" ref="F9" si="9">E9</f>
        <v>29</v>
      </c>
      <c r="G9" s="98"/>
      <c r="H9" s="98"/>
      <c r="I9" s="64">
        <f t="shared" si="5"/>
        <v>1</v>
      </c>
      <c r="J9" s="107">
        <v>33</v>
      </c>
      <c r="K9" s="65">
        <f t="shared" si="0"/>
        <v>1</v>
      </c>
      <c r="L9" s="104">
        <v>33</v>
      </c>
      <c r="M9" s="66">
        <f t="shared" si="1"/>
        <v>1</v>
      </c>
      <c r="N9" s="105">
        <v>33</v>
      </c>
      <c r="O9" s="106">
        <f t="shared" si="6"/>
        <v>1</v>
      </c>
      <c r="P9" s="98">
        <v>4</v>
      </c>
      <c r="Q9" s="98">
        <v>4</v>
      </c>
      <c r="R9" s="64">
        <f t="shared" si="7"/>
        <v>1</v>
      </c>
      <c r="S9" s="156">
        <v>33</v>
      </c>
      <c r="T9" s="119">
        <f t="shared" si="2"/>
        <v>1</v>
      </c>
      <c r="U9" s="120"/>
      <c r="W9" s="121">
        <f t="shared" si="3"/>
        <v>33</v>
      </c>
      <c r="Z9" s="121">
        <f t="shared" si="8"/>
        <v>33</v>
      </c>
      <c r="AA9" s="121" t="s">
        <v>153</v>
      </c>
    </row>
    <row r="10" spans="2:48" s="121" customFormat="1" hidden="1" x14ac:dyDescent="0.25">
      <c r="B10" s="117">
        <v>4</v>
      </c>
      <c r="C10" s="122" t="s">
        <v>29</v>
      </c>
      <c r="D10" s="117">
        <v>91</v>
      </c>
      <c r="E10" s="98">
        <v>75</v>
      </c>
      <c r="F10" s="98">
        <v>75</v>
      </c>
      <c r="G10" s="98"/>
      <c r="H10" s="98"/>
      <c r="I10" s="64">
        <f t="shared" si="5"/>
        <v>1</v>
      </c>
      <c r="J10" s="107">
        <v>91</v>
      </c>
      <c r="K10" s="65">
        <f t="shared" si="0"/>
        <v>1</v>
      </c>
      <c r="L10" s="104">
        <v>91</v>
      </c>
      <c r="M10" s="66">
        <f t="shared" si="1"/>
        <v>1</v>
      </c>
      <c r="N10" s="105">
        <v>91</v>
      </c>
      <c r="O10" s="106">
        <f t="shared" si="6"/>
        <v>1</v>
      </c>
      <c r="P10" s="98">
        <v>16</v>
      </c>
      <c r="Q10" s="98">
        <v>16</v>
      </c>
      <c r="R10" s="64">
        <f t="shared" si="7"/>
        <v>1</v>
      </c>
      <c r="S10" s="156">
        <v>80</v>
      </c>
      <c r="T10" s="119">
        <f t="shared" si="2"/>
        <v>0.87912087912087911</v>
      </c>
      <c r="U10" s="120"/>
      <c r="W10" s="121">
        <f t="shared" si="3"/>
        <v>91</v>
      </c>
      <c r="Z10" s="121">
        <f t="shared" si="8"/>
        <v>91</v>
      </c>
      <c r="AA10" s="121" t="s">
        <v>153</v>
      </c>
      <c r="AU10" s="121">
        <f t="shared" si="4"/>
        <v>91</v>
      </c>
      <c r="AV10" s="121" t="s">
        <v>144</v>
      </c>
    </row>
    <row r="11" spans="2:48" s="121" customFormat="1" hidden="1" x14ac:dyDescent="0.25">
      <c r="B11" s="117">
        <v>5</v>
      </c>
      <c r="C11" s="122" t="s">
        <v>30</v>
      </c>
      <c r="D11" s="117">
        <v>64</v>
      </c>
      <c r="E11" s="98">
        <v>52</v>
      </c>
      <c r="F11" s="98">
        <v>52</v>
      </c>
      <c r="G11" s="98"/>
      <c r="H11" s="98"/>
      <c r="I11" s="64">
        <f t="shared" si="5"/>
        <v>1</v>
      </c>
      <c r="J11" s="107">
        <v>64</v>
      </c>
      <c r="K11" s="65">
        <f t="shared" si="0"/>
        <v>1</v>
      </c>
      <c r="L11" s="104">
        <v>64</v>
      </c>
      <c r="M11" s="66">
        <f t="shared" si="1"/>
        <v>1</v>
      </c>
      <c r="N11" s="105">
        <v>64</v>
      </c>
      <c r="O11" s="106">
        <f t="shared" si="6"/>
        <v>1</v>
      </c>
      <c r="P11" s="98">
        <v>12</v>
      </c>
      <c r="Q11" s="98">
        <v>12</v>
      </c>
      <c r="R11" s="64">
        <f t="shared" si="7"/>
        <v>1</v>
      </c>
      <c r="S11" s="156">
        <v>64</v>
      </c>
      <c r="T11" s="119">
        <f t="shared" si="2"/>
        <v>1</v>
      </c>
      <c r="U11" s="120"/>
      <c r="W11" s="121">
        <f t="shared" si="3"/>
        <v>64</v>
      </c>
      <c r="Z11" s="121">
        <f t="shared" si="8"/>
        <v>64</v>
      </c>
      <c r="AA11" s="121" t="s">
        <v>153</v>
      </c>
      <c r="AU11" s="121">
        <f t="shared" si="4"/>
        <v>64</v>
      </c>
      <c r="AV11" s="121" t="s">
        <v>144</v>
      </c>
    </row>
    <row r="12" spans="2:48" s="121" customFormat="1" hidden="1" x14ac:dyDescent="0.25">
      <c r="B12" s="117">
        <v>6</v>
      </c>
      <c r="C12" s="122" t="s">
        <v>160</v>
      </c>
      <c r="D12" s="117">
        <v>126</v>
      </c>
      <c r="E12" s="98">
        <v>108</v>
      </c>
      <c r="F12" s="98">
        <v>108</v>
      </c>
      <c r="G12" s="98"/>
      <c r="H12" s="98"/>
      <c r="I12" s="64">
        <f t="shared" si="5"/>
        <v>1</v>
      </c>
      <c r="J12" s="107">
        <v>126</v>
      </c>
      <c r="K12" s="65">
        <f t="shared" si="0"/>
        <v>1</v>
      </c>
      <c r="L12" s="104">
        <v>126</v>
      </c>
      <c r="M12" s="66">
        <f t="shared" si="1"/>
        <v>1</v>
      </c>
      <c r="N12" s="105">
        <v>126</v>
      </c>
      <c r="O12" s="106">
        <f t="shared" si="6"/>
        <v>1</v>
      </c>
      <c r="P12" s="98">
        <v>18</v>
      </c>
      <c r="Q12" s="98">
        <v>18</v>
      </c>
      <c r="R12" s="64">
        <f t="shared" si="7"/>
        <v>1</v>
      </c>
      <c r="S12" s="156">
        <v>126</v>
      </c>
      <c r="T12" s="119">
        <f t="shared" si="2"/>
        <v>1</v>
      </c>
      <c r="U12" s="120"/>
      <c r="W12" s="121">
        <f t="shared" si="3"/>
        <v>126</v>
      </c>
      <c r="Z12" s="121">
        <f t="shared" si="8"/>
        <v>126</v>
      </c>
      <c r="AA12" s="121" t="s">
        <v>153</v>
      </c>
      <c r="AU12" s="121">
        <f t="shared" si="4"/>
        <v>126</v>
      </c>
      <c r="AV12" s="121" t="s">
        <v>144</v>
      </c>
    </row>
    <row r="13" spans="2:48" s="121" customFormat="1" hidden="1" x14ac:dyDescent="0.25">
      <c r="B13" s="117">
        <v>7</v>
      </c>
      <c r="C13" s="122" t="s">
        <v>161</v>
      </c>
      <c r="D13" s="117">
        <v>81</v>
      </c>
      <c r="E13" s="98">
        <v>58</v>
      </c>
      <c r="F13" s="98">
        <v>58</v>
      </c>
      <c r="G13" s="98"/>
      <c r="H13" s="98"/>
      <c r="I13" s="64">
        <f t="shared" si="5"/>
        <v>1</v>
      </c>
      <c r="J13" s="107">
        <v>81</v>
      </c>
      <c r="K13" s="65">
        <f t="shared" si="0"/>
        <v>1</v>
      </c>
      <c r="L13" s="104">
        <v>81</v>
      </c>
      <c r="M13" s="66">
        <f t="shared" si="1"/>
        <v>1</v>
      </c>
      <c r="N13" s="105">
        <v>81</v>
      </c>
      <c r="O13" s="106">
        <f t="shared" si="6"/>
        <v>1</v>
      </c>
      <c r="P13" s="98">
        <v>23</v>
      </c>
      <c r="Q13" s="98">
        <v>23</v>
      </c>
      <c r="R13" s="64">
        <f t="shared" si="7"/>
        <v>1</v>
      </c>
      <c r="S13" s="156">
        <v>81</v>
      </c>
      <c r="T13" s="119">
        <f t="shared" si="2"/>
        <v>1</v>
      </c>
      <c r="U13" s="120"/>
      <c r="W13" s="121">
        <f t="shared" si="3"/>
        <v>81</v>
      </c>
      <c r="Z13" s="121">
        <f t="shared" si="8"/>
        <v>81</v>
      </c>
      <c r="AA13" s="121" t="s">
        <v>153</v>
      </c>
    </row>
    <row r="14" spans="2:48" s="121" customFormat="1" hidden="1" x14ac:dyDescent="0.25">
      <c r="B14" s="117">
        <v>8</v>
      </c>
      <c r="C14" s="122" t="s">
        <v>162</v>
      </c>
      <c r="D14" s="117">
        <v>14</v>
      </c>
      <c r="E14" s="98">
        <f t="shared" ref="E14:E30" si="10">D14-P14</f>
        <v>13</v>
      </c>
      <c r="F14" s="98">
        <f t="shared" ref="F14:F30" si="11">E14</f>
        <v>13</v>
      </c>
      <c r="G14" s="98"/>
      <c r="H14" s="98"/>
      <c r="I14" s="64">
        <f t="shared" si="5"/>
        <v>1</v>
      </c>
      <c r="J14" s="107">
        <v>14</v>
      </c>
      <c r="K14" s="65">
        <f t="shared" si="0"/>
        <v>1</v>
      </c>
      <c r="L14" s="104">
        <v>14</v>
      </c>
      <c r="M14" s="66">
        <f t="shared" si="1"/>
        <v>1</v>
      </c>
      <c r="N14" s="105">
        <v>14</v>
      </c>
      <c r="O14" s="106">
        <f t="shared" si="6"/>
        <v>1</v>
      </c>
      <c r="P14" s="98">
        <v>1</v>
      </c>
      <c r="Q14" s="98">
        <v>1</v>
      </c>
      <c r="R14" s="64">
        <f t="shared" si="7"/>
        <v>1</v>
      </c>
      <c r="S14" s="156">
        <v>14</v>
      </c>
      <c r="T14" s="119">
        <f t="shared" si="2"/>
        <v>1</v>
      </c>
      <c r="U14" s="120"/>
      <c r="W14" s="121">
        <f t="shared" si="3"/>
        <v>14</v>
      </c>
      <c r="Z14" s="121">
        <f t="shared" si="8"/>
        <v>14</v>
      </c>
      <c r="AA14" s="121" t="s">
        <v>153</v>
      </c>
      <c r="AU14" s="121">
        <f t="shared" si="4"/>
        <v>14</v>
      </c>
      <c r="AV14" s="121" t="s">
        <v>144</v>
      </c>
    </row>
    <row r="15" spans="2:48" s="121" customFormat="1" hidden="1" x14ac:dyDescent="0.25">
      <c r="B15" s="117">
        <v>9</v>
      </c>
      <c r="C15" s="122" t="s">
        <v>163</v>
      </c>
      <c r="D15" s="117">
        <v>4</v>
      </c>
      <c r="E15" s="98">
        <v>4</v>
      </c>
      <c r="F15" s="98">
        <v>4</v>
      </c>
      <c r="G15" s="98"/>
      <c r="H15" s="98"/>
      <c r="I15" s="64">
        <f t="shared" si="5"/>
        <v>1</v>
      </c>
      <c r="J15" s="107">
        <v>4</v>
      </c>
      <c r="K15" s="65">
        <f t="shared" si="0"/>
        <v>1</v>
      </c>
      <c r="L15" s="104">
        <v>4</v>
      </c>
      <c r="M15" s="66">
        <f t="shared" si="1"/>
        <v>1</v>
      </c>
      <c r="N15" s="105">
        <v>4</v>
      </c>
      <c r="O15" s="106">
        <f t="shared" si="6"/>
        <v>1</v>
      </c>
      <c r="P15" s="98">
        <v>0</v>
      </c>
      <c r="Q15" s="98">
        <v>0</v>
      </c>
      <c r="R15" s="64">
        <v>1</v>
      </c>
      <c r="S15" s="156">
        <v>4</v>
      </c>
      <c r="T15" s="119">
        <f t="shared" si="2"/>
        <v>1</v>
      </c>
      <c r="U15" s="120"/>
      <c r="W15" s="121">
        <f t="shared" si="3"/>
        <v>4</v>
      </c>
      <c r="Z15" s="121">
        <f t="shared" si="8"/>
        <v>4</v>
      </c>
      <c r="AA15" s="121" t="s">
        <v>153</v>
      </c>
    </row>
    <row r="16" spans="2:48" s="121" customFormat="1" hidden="1" x14ac:dyDescent="0.25">
      <c r="B16" s="117">
        <v>10</v>
      </c>
      <c r="C16" s="122" t="s">
        <v>164</v>
      </c>
      <c r="D16" s="117">
        <v>40</v>
      </c>
      <c r="E16" s="98">
        <v>37</v>
      </c>
      <c r="F16" s="98">
        <f t="shared" si="11"/>
        <v>37</v>
      </c>
      <c r="G16" s="98"/>
      <c r="H16" s="98"/>
      <c r="I16" s="64">
        <f t="shared" si="5"/>
        <v>1</v>
      </c>
      <c r="J16" s="107">
        <v>40</v>
      </c>
      <c r="K16" s="65">
        <f t="shared" si="0"/>
        <v>1</v>
      </c>
      <c r="L16" s="104">
        <v>40</v>
      </c>
      <c r="M16" s="66">
        <f t="shared" si="1"/>
        <v>1</v>
      </c>
      <c r="N16" s="105">
        <v>40</v>
      </c>
      <c r="O16" s="106">
        <f t="shared" si="6"/>
        <v>1</v>
      </c>
      <c r="P16" s="98">
        <v>3</v>
      </c>
      <c r="Q16" s="98">
        <v>3</v>
      </c>
      <c r="R16" s="64">
        <f t="shared" si="7"/>
        <v>1</v>
      </c>
      <c r="S16" s="156">
        <v>40</v>
      </c>
      <c r="T16" s="119">
        <f t="shared" si="2"/>
        <v>1</v>
      </c>
      <c r="U16" s="120"/>
      <c r="W16" s="121">
        <f t="shared" si="3"/>
        <v>40</v>
      </c>
      <c r="Z16" s="121">
        <f t="shared" si="8"/>
        <v>40</v>
      </c>
      <c r="AA16" s="121" t="s">
        <v>153</v>
      </c>
      <c r="AU16" s="121">
        <f t="shared" si="4"/>
        <v>40</v>
      </c>
      <c r="AV16" s="121" t="s">
        <v>144</v>
      </c>
    </row>
    <row r="17" spans="2:48" s="121" customFormat="1" hidden="1" x14ac:dyDescent="0.25">
      <c r="B17" s="117">
        <v>11</v>
      </c>
      <c r="C17" s="122" t="s">
        <v>165</v>
      </c>
      <c r="D17" s="117">
        <v>27</v>
      </c>
      <c r="E17" s="98">
        <v>26</v>
      </c>
      <c r="F17" s="98">
        <v>26</v>
      </c>
      <c r="G17" s="98"/>
      <c r="H17" s="98"/>
      <c r="I17" s="64">
        <f t="shared" si="5"/>
        <v>1</v>
      </c>
      <c r="J17" s="107">
        <v>27</v>
      </c>
      <c r="K17" s="65">
        <f t="shared" si="0"/>
        <v>1</v>
      </c>
      <c r="L17" s="104">
        <v>27</v>
      </c>
      <c r="M17" s="66">
        <f t="shared" si="1"/>
        <v>1</v>
      </c>
      <c r="N17" s="105">
        <v>27</v>
      </c>
      <c r="O17" s="106">
        <f t="shared" si="6"/>
        <v>1</v>
      </c>
      <c r="P17" s="98">
        <v>1</v>
      </c>
      <c r="Q17" s="98">
        <v>1</v>
      </c>
      <c r="R17" s="64">
        <v>1</v>
      </c>
      <c r="S17" s="156">
        <v>27</v>
      </c>
      <c r="T17" s="119">
        <f t="shared" si="2"/>
        <v>1</v>
      </c>
      <c r="U17" s="120"/>
      <c r="W17" s="121">
        <f t="shared" si="3"/>
        <v>27</v>
      </c>
      <c r="Z17" s="121">
        <f t="shared" si="8"/>
        <v>27</v>
      </c>
      <c r="AA17" s="121" t="s">
        <v>153</v>
      </c>
    </row>
    <row r="18" spans="2:48" s="121" customFormat="1" hidden="1" x14ac:dyDescent="0.25">
      <c r="B18" s="117">
        <v>12</v>
      </c>
      <c r="C18" s="122" t="s">
        <v>34</v>
      </c>
      <c r="D18" s="117">
        <v>21</v>
      </c>
      <c r="E18" s="98">
        <v>21</v>
      </c>
      <c r="F18" s="98">
        <f t="shared" si="11"/>
        <v>21</v>
      </c>
      <c r="G18" s="98"/>
      <c r="H18" s="98"/>
      <c r="I18" s="64">
        <f t="shared" si="5"/>
        <v>1</v>
      </c>
      <c r="J18" s="107">
        <v>21</v>
      </c>
      <c r="K18" s="65">
        <f t="shared" si="0"/>
        <v>1</v>
      </c>
      <c r="L18" s="104">
        <v>21</v>
      </c>
      <c r="M18" s="66">
        <f t="shared" si="1"/>
        <v>1</v>
      </c>
      <c r="N18" s="105">
        <v>21</v>
      </c>
      <c r="O18" s="106">
        <f t="shared" si="6"/>
        <v>1</v>
      </c>
      <c r="P18" s="98">
        <v>0</v>
      </c>
      <c r="Q18" s="98">
        <v>0</v>
      </c>
      <c r="R18" s="64">
        <v>1</v>
      </c>
      <c r="S18" s="156">
        <v>19</v>
      </c>
      <c r="T18" s="119">
        <f t="shared" si="2"/>
        <v>0.90476190476190477</v>
      </c>
      <c r="U18" s="120"/>
      <c r="W18" s="121">
        <f t="shared" si="3"/>
        <v>21</v>
      </c>
      <c r="Z18" s="121">
        <f t="shared" si="8"/>
        <v>21</v>
      </c>
      <c r="AA18" s="121" t="s">
        <v>153</v>
      </c>
      <c r="AU18" s="121">
        <f t="shared" si="4"/>
        <v>21</v>
      </c>
      <c r="AV18" s="121" t="s">
        <v>144</v>
      </c>
    </row>
    <row r="19" spans="2:48" s="121" customFormat="1" hidden="1" x14ac:dyDescent="0.25">
      <c r="B19" s="117">
        <v>13</v>
      </c>
      <c r="C19" s="122" t="s">
        <v>35</v>
      </c>
      <c r="D19" s="117">
        <v>12</v>
      </c>
      <c r="E19" s="98">
        <v>8</v>
      </c>
      <c r="F19" s="98">
        <f t="shared" si="11"/>
        <v>8</v>
      </c>
      <c r="G19" s="98"/>
      <c r="H19" s="98"/>
      <c r="I19" s="64">
        <f t="shared" si="5"/>
        <v>1</v>
      </c>
      <c r="J19" s="107">
        <v>12</v>
      </c>
      <c r="K19" s="65">
        <f t="shared" si="0"/>
        <v>1</v>
      </c>
      <c r="L19" s="104">
        <v>12</v>
      </c>
      <c r="M19" s="66">
        <f t="shared" si="1"/>
        <v>1</v>
      </c>
      <c r="N19" s="105">
        <v>12</v>
      </c>
      <c r="O19" s="106">
        <f t="shared" si="6"/>
        <v>1</v>
      </c>
      <c r="P19" s="98">
        <v>4</v>
      </c>
      <c r="Q19" s="98">
        <v>4</v>
      </c>
      <c r="R19" s="64">
        <f t="shared" si="7"/>
        <v>1</v>
      </c>
      <c r="S19" s="156">
        <v>12</v>
      </c>
      <c r="T19" s="119">
        <f t="shared" si="2"/>
        <v>1</v>
      </c>
      <c r="U19" s="120"/>
      <c r="W19" s="121">
        <f t="shared" si="3"/>
        <v>12</v>
      </c>
      <c r="Z19" s="121">
        <f t="shared" si="8"/>
        <v>12</v>
      </c>
      <c r="AA19" s="121" t="s">
        <v>153</v>
      </c>
      <c r="AU19" s="121">
        <f t="shared" si="4"/>
        <v>12</v>
      </c>
      <c r="AV19" s="121" t="s">
        <v>144</v>
      </c>
    </row>
    <row r="20" spans="2:48" s="121" customFormat="1" hidden="1" x14ac:dyDescent="0.25">
      <c r="B20" s="117">
        <v>14</v>
      </c>
      <c r="C20" s="122" t="s">
        <v>36</v>
      </c>
      <c r="D20" s="117">
        <v>13</v>
      </c>
      <c r="E20" s="98">
        <v>10</v>
      </c>
      <c r="F20" s="98">
        <v>10</v>
      </c>
      <c r="G20" s="98"/>
      <c r="H20" s="98"/>
      <c r="I20" s="64">
        <f t="shared" si="5"/>
        <v>1</v>
      </c>
      <c r="J20" s="107">
        <v>13</v>
      </c>
      <c r="K20" s="65">
        <f t="shared" si="0"/>
        <v>1</v>
      </c>
      <c r="L20" s="104">
        <v>13</v>
      </c>
      <c r="M20" s="66">
        <f t="shared" si="1"/>
        <v>1</v>
      </c>
      <c r="N20" s="105">
        <v>13</v>
      </c>
      <c r="O20" s="106">
        <f t="shared" si="6"/>
        <v>1</v>
      </c>
      <c r="P20" s="98">
        <v>3</v>
      </c>
      <c r="Q20" s="98">
        <v>3</v>
      </c>
      <c r="R20" s="64">
        <f t="shared" si="7"/>
        <v>1</v>
      </c>
      <c r="S20" s="156">
        <v>13</v>
      </c>
      <c r="T20" s="119">
        <f t="shared" si="2"/>
        <v>1</v>
      </c>
      <c r="U20" s="120"/>
      <c r="W20" s="121">
        <f t="shared" si="3"/>
        <v>13</v>
      </c>
      <c r="Z20" s="121">
        <f t="shared" si="8"/>
        <v>13</v>
      </c>
      <c r="AA20" s="121" t="s">
        <v>153</v>
      </c>
      <c r="AU20" s="121">
        <f t="shared" si="4"/>
        <v>13</v>
      </c>
      <c r="AV20" s="121" t="s">
        <v>144</v>
      </c>
    </row>
    <row r="21" spans="2:48" s="121" customFormat="1" hidden="1" x14ac:dyDescent="0.25">
      <c r="B21" s="117">
        <v>15</v>
      </c>
      <c r="C21" s="122" t="s">
        <v>37</v>
      </c>
      <c r="D21" s="117">
        <v>15</v>
      </c>
      <c r="E21" s="98">
        <v>13</v>
      </c>
      <c r="F21" s="98">
        <v>13</v>
      </c>
      <c r="G21" s="98"/>
      <c r="H21" s="98"/>
      <c r="I21" s="64">
        <f t="shared" si="5"/>
        <v>1</v>
      </c>
      <c r="J21" s="107">
        <v>15</v>
      </c>
      <c r="K21" s="65">
        <f t="shared" si="0"/>
        <v>1</v>
      </c>
      <c r="L21" s="104">
        <v>15</v>
      </c>
      <c r="M21" s="66">
        <f t="shared" si="1"/>
        <v>1</v>
      </c>
      <c r="N21" s="105">
        <v>15</v>
      </c>
      <c r="O21" s="106">
        <f t="shared" si="6"/>
        <v>1</v>
      </c>
      <c r="P21" s="98">
        <v>2</v>
      </c>
      <c r="Q21" s="98">
        <v>2</v>
      </c>
      <c r="R21" s="64">
        <v>1</v>
      </c>
      <c r="S21" s="156">
        <v>15</v>
      </c>
      <c r="T21" s="119">
        <f t="shared" si="2"/>
        <v>1</v>
      </c>
      <c r="U21" s="120"/>
      <c r="W21" s="121">
        <f t="shared" si="3"/>
        <v>15</v>
      </c>
      <c r="Z21" s="121">
        <f t="shared" si="8"/>
        <v>15</v>
      </c>
      <c r="AA21" s="121" t="s">
        <v>153</v>
      </c>
      <c r="AU21" s="121">
        <f t="shared" si="4"/>
        <v>15</v>
      </c>
      <c r="AV21" s="121" t="s">
        <v>144</v>
      </c>
    </row>
    <row r="22" spans="2:48" s="121" customFormat="1" hidden="1" x14ac:dyDescent="0.25">
      <c r="B22" s="117">
        <v>16</v>
      </c>
      <c r="C22" s="122" t="s">
        <v>38</v>
      </c>
      <c r="D22" s="117">
        <v>6</v>
      </c>
      <c r="E22" s="98">
        <v>2</v>
      </c>
      <c r="F22" s="98">
        <f t="shared" si="11"/>
        <v>2</v>
      </c>
      <c r="G22" s="98"/>
      <c r="H22" s="98"/>
      <c r="I22" s="64">
        <f t="shared" si="5"/>
        <v>1</v>
      </c>
      <c r="J22" s="107">
        <v>6</v>
      </c>
      <c r="K22" s="65">
        <f t="shared" si="0"/>
        <v>1</v>
      </c>
      <c r="L22" s="104">
        <v>6</v>
      </c>
      <c r="M22" s="66">
        <f t="shared" si="1"/>
        <v>1</v>
      </c>
      <c r="N22" s="105">
        <v>6</v>
      </c>
      <c r="O22" s="106">
        <f t="shared" si="6"/>
        <v>1</v>
      </c>
      <c r="P22" s="98">
        <v>4</v>
      </c>
      <c r="Q22" s="98">
        <v>4</v>
      </c>
      <c r="R22" s="64">
        <v>1</v>
      </c>
      <c r="S22" s="156">
        <v>6</v>
      </c>
      <c r="T22" s="119">
        <f t="shared" si="2"/>
        <v>1</v>
      </c>
      <c r="U22" s="120"/>
      <c r="W22" s="121">
        <f t="shared" si="3"/>
        <v>6</v>
      </c>
      <c r="Z22" s="121">
        <f t="shared" si="8"/>
        <v>6</v>
      </c>
      <c r="AA22" s="121" t="s">
        <v>153</v>
      </c>
      <c r="AU22" s="121">
        <f t="shared" si="4"/>
        <v>6</v>
      </c>
      <c r="AV22" s="121" t="s">
        <v>144</v>
      </c>
    </row>
    <row r="23" spans="2:48" s="121" customFormat="1" hidden="1" x14ac:dyDescent="0.25">
      <c r="B23" s="117">
        <v>17</v>
      </c>
      <c r="C23" s="122" t="s">
        <v>39</v>
      </c>
      <c r="D23" s="117">
        <v>4</v>
      </c>
      <c r="E23" s="98">
        <v>3</v>
      </c>
      <c r="F23" s="98">
        <f t="shared" si="11"/>
        <v>3</v>
      </c>
      <c r="G23" s="98"/>
      <c r="H23" s="98"/>
      <c r="I23" s="64">
        <f t="shared" si="5"/>
        <v>1</v>
      </c>
      <c r="J23" s="107">
        <v>4</v>
      </c>
      <c r="K23" s="65">
        <f t="shared" si="0"/>
        <v>1</v>
      </c>
      <c r="L23" s="104">
        <v>4</v>
      </c>
      <c r="M23" s="66">
        <f t="shared" si="1"/>
        <v>1</v>
      </c>
      <c r="N23" s="105">
        <v>4</v>
      </c>
      <c r="O23" s="106">
        <f t="shared" si="6"/>
        <v>1</v>
      </c>
      <c r="P23" s="98">
        <v>1</v>
      </c>
      <c r="Q23" s="98">
        <v>1</v>
      </c>
      <c r="R23" s="64">
        <f t="shared" si="7"/>
        <v>1</v>
      </c>
      <c r="S23" s="156">
        <v>4</v>
      </c>
      <c r="T23" s="119">
        <f t="shared" si="2"/>
        <v>1</v>
      </c>
      <c r="U23" s="120"/>
      <c r="W23" s="121">
        <f t="shared" si="3"/>
        <v>4</v>
      </c>
      <c r="Z23" s="121">
        <f t="shared" si="8"/>
        <v>4</v>
      </c>
      <c r="AA23" s="121" t="s">
        <v>153</v>
      </c>
      <c r="AU23" s="121">
        <f t="shared" si="4"/>
        <v>4</v>
      </c>
      <c r="AV23" s="121" t="s">
        <v>144</v>
      </c>
    </row>
    <row r="24" spans="2:48" s="121" customFormat="1" hidden="1" x14ac:dyDescent="0.25">
      <c r="B24" s="117">
        <v>18</v>
      </c>
      <c r="C24" s="122" t="s">
        <v>40</v>
      </c>
      <c r="D24" s="117">
        <v>9</v>
      </c>
      <c r="E24" s="98">
        <f t="shared" si="10"/>
        <v>8</v>
      </c>
      <c r="F24" s="98">
        <f t="shared" si="11"/>
        <v>8</v>
      </c>
      <c r="G24" s="98"/>
      <c r="H24" s="98"/>
      <c r="I24" s="64">
        <f t="shared" si="5"/>
        <v>1</v>
      </c>
      <c r="J24" s="107">
        <v>9</v>
      </c>
      <c r="K24" s="65">
        <f t="shared" si="0"/>
        <v>1</v>
      </c>
      <c r="L24" s="104">
        <v>9</v>
      </c>
      <c r="M24" s="66">
        <f t="shared" si="1"/>
        <v>1</v>
      </c>
      <c r="N24" s="105">
        <v>9</v>
      </c>
      <c r="O24" s="106">
        <f t="shared" si="6"/>
        <v>1</v>
      </c>
      <c r="P24" s="98">
        <v>1</v>
      </c>
      <c r="Q24" s="98">
        <v>1</v>
      </c>
      <c r="R24" s="64">
        <f t="shared" si="7"/>
        <v>1</v>
      </c>
      <c r="S24" s="156">
        <v>9</v>
      </c>
      <c r="T24" s="119">
        <f t="shared" si="2"/>
        <v>1</v>
      </c>
      <c r="U24" s="120"/>
      <c r="W24" s="121">
        <f t="shared" si="3"/>
        <v>9</v>
      </c>
      <c r="Z24" s="121">
        <f t="shared" si="8"/>
        <v>9</v>
      </c>
      <c r="AA24" s="121" t="s">
        <v>153</v>
      </c>
      <c r="AU24" s="121">
        <f t="shared" si="4"/>
        <v>9</v>
      </c>
      <c r="AV24" s="121" t="s">
        <v>144</v>
      </c>
    </row>
    <row r="25" spans="2:48" s="121" customFormat="1" hidden="1" x14ac:dyDescent="0.25">
      <c r="B25" s="117">
        <v>19</v>
      </c>
      <c r="C25" s="122" t="s">
        <v>41</v>
      </c>
      <c r="D25" s="117">
        <v>1</v>
      </c>
      <c r="E25" s="98">
        <v>1</v>
      </c>
      <c r="F25" s="98">
        <v>1</v>
      </c>
      <c r="G25" s="98"/>
      <c r="H25" s="98"/>
      <c r="I25" s="64">
        <f t="shared" si="5"/>
        <v>1</v>
      </c>
      <c r="J25" s="107">
        <v>1</v>
      </c>
      <c r="K25" s="65">
        <f t="shared" si="0"/>
        <v>1</v>
      </c>
      <c r="L25" s="104">
        <v>1</v>
      </c>
      <c r="M25" s="66">
        <f t="shared" si="1"/>
        <v>1</v>
      </c>
      <c r="N25" s="105">
        <v>1</v>
      </c>
      <c r="O25" s="106">
        <f t="shared" si="6"/>
        <v>1</v>
      </c>
      <c r="P25" s="98">
        <v>0</v>
      </c>
      <c r="Q25" s="98">
        <v>0</v>
      </c>
      <c r="R25" s="64">
        <f>IFERROR(Q25/P25,0)</f>
        <v>0</v>
      </c>
      <c r="S25" s="156">
        <v>1</v>
      </c>
      <c r="T25" s="119">
        <f t="shared" si="2"/>
        <v>1</v>
      </c>
      <c r="U25" s="120"/>
      <c r="W25" s="121">
        <f t="shared" si="3"/>
        <v>1</v>
      </c>
      <c r="Z25" s="121">
        <f t="shared" si="8"/>
        <v>1</v>
      </c>
      <c r="AA25" s="121" t="s">
        <v>153</v>
      </c>
      <c r="AU25" s="121">
        <f t="shared" si="4"/>
        <v>1</v>
      </c>
      <c r="AV25" s="121" t="s">
        <v>144</v>
      </c>
    </row>
    <row r="26" spans="2:48" s="121" customFormat="1" hidden="1" x14ac:dyDescent="0.25">
      <c r="B26" s="117">
        <v>20</v>
      </c>
      <c r="C26" s="122" t="s">
        <v>166</v>
      </c>
      <c r="D26" s="117">
        <v>6</v>
      </c>
      <c r="E26" s="98">
        <v>2</v>
      </c>
      <c r="F26" s="98">
        <v>2</v>
      </c>
      <c r="G26" s="98"/>
      <c r="H26" s="98"/>
      <c r="I26" s="64">
        <f t="shared" si="5"/>
        <v>1</v>
      </c>
      <c r="J26" s="107">
        <v>6</v>
      </c>
      <c r="K26" s="65">
        <f t="shared" si="0"/>
        <v>1</v>
      </c>
      <c r="L26" s="104">
        <v>6</v>
      </c>
      <c r="M26" s="66">
        <f t="shared" si="1"/>
        <v>1</v>
      </c>
      <c r="N26" s="105">
        <v>6</v>
      </c>
      <c r="O26" s="106">
        <f t="shared" si="6"/>
        <v>1</v>
      </c>
      <c r="P26" s="98">
        <v>4</v>
      </c>
      <c r="Q26" s="98">
        <v>4</v>
      </c>
      <c r="R26" s="64">
        <f t="shared" si="7"/>
        <v>1</v>
      </c>
      <c r="S26" s="156">
        <v>6</v>
      </c>
      <c r="T26" s="119">
        <f t="shared" si="2"/>
        <v>1</v>
      </c>
      <c r="U26" s="120"/>
      <c r="W26" s="121">
        <f t="shared" si="3"/>
        <v>6</v>
      </c>
      <c r="Z26" s="121">
        <f t="shared" si="8"/>
        <v>6</v>
      </c>
      <c r="AA26" s="121" t="s">
        <v>153</v>
      </c>
      <c r="AU26" s="121">
        <f t="shared" si="4"/>
        <v>6</v>
      </c>
      <c r="AV26" s="121" t="s">
        <v>144</v>
      </c>
    </row>
    <row r="27" spans="2:48" s="121" customFormat="1" hidden="1" x14ac:dyDescent="0.25">
      <c r="B27" s="117">
        <v>21</v>
      </c>
      <c r="C27" s="122" t="s">
        <v>167</v>
      </c>
      <c r="D27" s="117">
        <v>3</v>
      </c>
      <c r="E27" s="98">
        <v>3</v>
      </c>
      <c r="F27" s="98">
        <v>3</v>
      </c>
      <c r="G27" s="98"/>
      <c r="H27" s="98"/>
      <c r="I27" s="64">
        <f t="shared" si="5"/>
        <v>1</v>
      </c>
      <c r="J27" s="107">
        <v>3</v>
      </c>
      <c r="K27" s="65">
        <f t="shared" si="0"/>
        <v>1</v>
      </c>
      <c r="L27" s="104">
        <v>3</v>
      </c>
      <c r="M27" s="66">
        <f t="shared" si="1"/>
        <v>1</v>
      </c>
      <c r="N27" s="105">
        <v>3</v>
      </c>
      <c r="O27" s="106">
        <f t="shared" si="6"/>
        <v>1</v>
      </c>
      <c r="P27" s="98">
        <v>0</v>
      </c>
      <c r="Q27" s="98">
        <v>0</v>
      </c>
      <c r="R27" s="64">
        <v>1</v>
      </c>
      <c r="S27" s="156">
        <v>3</v>
      </c>
      <c r="T27" s="119">
        <f t="shared" si="2"/>
        <v>1</v>
      </c>
      <c r="U27" s="120"/>
      <c r="W27" s="121">
        <f t="shared" si="3"/>
        <v>3</v>
      </c>
      <c r="Z27" s="121">
        <f t="shared" si="8"/>
        <v>3</v>
      </c>
      <c r="AA27" s="121" t="s">
        <v>153</v>
      </c>
    </row>
    <row r="28" spans="2:48" s="121" customFormat="1" hidden="1" x14ac:dyDescent="0.25">
      <c r="B28" s="117">
        <v>22</v>
      </c>
      <c r="C28" s="122" t="s">
        <v>43</v>
      </c>
      <c r="D28" s="117">
        <v>1</v>
      </c>
      <c r="E28" s="98">
        <v>1</v>
      </c>
      <c r="F28" s="98">
        <v>1</v>
      </c>
      <c r="G28" s="98"/>
      <c r="H28" s="98"/>
      <c r="I28" s="64">
        <f t="shared" si="5"/>
        <v>1</v>
      </c>
      <c r="J28" s="107">
        <v>1</v>
      </c>
      <c r="K28" s="65">
        <f t="shared" si="0"/>
        <v>1</v>
      </c>
      <c r="L28" s="104">
        <v>1</v>
      </c>
      <c r="M28" s="66">
        <f t="shared" si="1"/>
        <v>1</v>
      </c>
      <c r="N28" s="105">
        <v>1</v>
      </c>
      <c r="O28" s="106">
        <f t="shared" si="6"/>
        <v>1</v>
      </c>
      <c r="P28" s="98">
        <v>0</v>
      </c>
      <c r="Q28" s="98">
        <v>0</v>
      </c>
      <c r="R28" s="64">
        <v>1</v>
      </c>
      <c r="S28" s="156">
        <v>1</v>
      </c>
      <c r="T28" s="119">
        <f t="shared" si="2"/>
        <v>1</v>
      </c>
      <c r="U28" s="120"/>
      <c r="W28" s="121">
        <f t="shared" si="3"/>
        <v>1</v>
      </c>
      <c r="Z28" s="121">
        <f t="shared" si="8"/>
        <v>1</v>
      </c>
      <c r="AA28" s="121" t="s">
        <v>153</v>
      </c>
      <c r="AU28" s="121">
        <f t="shared" ref="AU28" si="12">F28+Q28</f>
        <v>1</v>
      </c>
      <c r="AV28" s="121" t="s">
        <v>144</v>
      </c>
    </row>
    <row r="29" spans="2:48" s="121" customFormat="1" hidden="1" x14ac:dyDescent="0.25">
      <c r="B29" s="117">
        <v>23</v>
      </c>
      <c r="C29" s="118" t="s">
        <v>44</v>
      </c>
      <c r="D29" s="117">
        <v>23</v>
      </c>
      <c r="E29" s="98">
        <v>23</v>
      </c>
      <c r="F29" s="98">
        <v>23</v>
      </c>
      <c r="G29" s="98"/>
      <c r="H29" s="98"/>
      <c r="I29" s="64">
        <f t="shared" si="5"/>
        <v>1</v>
      </c>
      <c r="J29" s="107">
        <v>23</v>
      </c>
      <c r="K29" s="65">
        <f t="shared" si="0"/>
        <v>1</v>
      </c>
      <c r="L29" s="104">
        <v>23</v>
      </c>
      <c r="M29" s="66">
        <f t="shared" si="1"/>
        <v>1</v>
      </c>
      <c r="N29" s="105">
        <v>23</v>
      </c>
      <c r="O29" s="106">
        <f t="shared" si="6"/>
        <v>1</v>
      </c>
      <c r="P29" s="98">
        <v>0</v>
      </c>
      <c r="Q29" s="98">
        <v>0</v>
      </c>
      <c r="R29" s="64">
        <v>1</v>
      </c>
      <c r="S29" s="156">
        <v>23</v>
      </c>
      <c r="T29" s="119">
        <f t="shared" si="2"/>
        <v>1</v>
      </c>
      <c r="U29" s="120"/>
      <c r="W29" s="121">
        <f t="shared" si="3"/>
        <v>23</v>
      </c>
      <c r="Z29" s="121">
        <f t="shared" si="8"/>
        <v>23</v>
      </c>
      <c r="AA29" s="121" t="s">
        <v>153</v>
      </c>
      <c r="AU29" s="121">
        <f>F29+Q29</f>
        <v>23</v>
      </c>
      <c r="AV29" s="121" t="s">
        <v>144</v>
      </c>
    </row>
    <row r="30" spans="2:48" s="121" customFormat="1" hidden="1" x14ac:dyDescent="0.25">
      <c r="B30" s="117">
        <v>24</v>
      </c>
      <c r="C30" s="118" t="s">
        <v>45</v>
      </c>
      <c r="D30" s="117">
        <v>94</v>
      </c>
      <c r="E30" s="98">
        <f t="shared" si="10"/>
        <v>94</v>
      </c>
      <c r="F30" s="98">
        <f t="shared" si="11"/>
        <v>94</v>
      </c>
      <c r="G30" s="98"/>
      <c r="H30" s="98"/>
      <c r="I30" s="64">
        <f t="shared" si="5"/>
        <v>1</v>
      </c>
      <c r="J30" s="107">
        <v>94</v>
      </c>
      <c r="K30" s="65">
        <f t="shared" si="0"/>
        <v>1</v>
      </c>
      <c r="L30" s="104">
        <v>94</v>
      </c>
      <c r="M30" s="66">
        <f t="shared" si="1"/>
        <v>1</v>
      </c>
      <c r="N30" s="105">
        <v>94</v>
      </c>
      <c r="O30" s="106">
        <f t="shared" si="6"/>
        <v>1</v>
      </c>
      <c r="P30" s="98">
        <v>0</v>
      </c>
      <c r="Q30" s="98">
        <v>0</v>
      </c>
      <c r="R30" s="64">
        <v>1</v>
      </c>
      <c r="S30" s="156">
        <v>94</v>
      </c>
      <c r="T30" s="119">
        <f t="shared" si="2"/>
        <v>1</v>
      </c>
      <c r="U30" s="120"/>
      <c r="W30" s="121">
        <f t="shared" si="3"/>
        <v>94</v>
      </c>
      <c r="Z30" s="121">
        <f t="shared" si="8"/>
        <v>94</v>
      </c>
      <c r="AA30" s="121" t="s">
        <v>153</v>
      </c>
      <c r="AU30" s="121">
        <f>F30+Q30</f>
        <v>94</v>
      </c>
      <c r="AV30" s="121" t="s">
        <v>144</v>
      </c>
    </row>
    <row r="31" spans="2:48" s="126" customFormat="1" hidden="1" x14ac:dyDescent="0.25">
      <c r="B31" s="280" t="s">
        <v>46</v>
      </c>
      <c r="C31" s="280"/>
      <c r="D31" s="123">
        <f>SUM(D7:D30)</f>
        <v>1028</v>
      </c>
      <c r="E31" s="123">
        <f>SUM(E7:E30)</f>
        <v>884</v>
      </c>
      <c r="F31" s="123">
        <f>SUM(F7:F30)</f>
        <v>884</v>
      </c>
      <c r="G31" s="123"/>
      <c r="H31" s="123"/>
      <c r="I31" s="124">
        <f>F31/E31</f>
        <v>1</v>
      </c>
      <c r="J31" s="123">
        <f>SUM(J7:J30)</f>
        <v>1028</v>
      </c>
      <c r="K31" s="124">
        <f>J31/D31</f>
        <v>1</v>
      </c>
      <c r="L31" s="123">
        <f>SUM(L7:L30)</f>
        <v>1028</v>
      </c>
      <c r="M31" s="124">
        <f t="shared" si="1"/>
        <v>1</v>
      </c>
      <c r="N31" s="123">
        <f>SUM(N7:N30)</f>
        <v>1028</v>
      </c>
      <c r="O31" s="124">
        <f>N31/(D31)</f>
        <v>1</v>
      </c>
      <c r="P31" s="123">
        <f>SUM(P7:P30)</f>
        <v>144</v>
      </c>
      <c r="Q31" s="123">
        <f>SUM(Q7:Q30)</f>
        <v>144</v>
      </c>
      <c r="R31" s="124">
        <f>Q31/P31</f>
        <v>1</v>
      </c>
      <c r="S31" s="157">
        <f>SUM(S7:S30)</f>
        <v>1008</v>
      </c>
      <c r="T31" s="124">
        <f t="shared" si="2"/>
        <v>0.98054474708171202</v>
      </c>
      <c r="U31" s="125"/>
      <c r="W31" s="121">
        <f>E31+P31</f>
        <v>1028</v>
      </c>
      <c r="X31" s="121"/>
    </row>
    <row r="32" spans="2:48" s="121" customFormat="1" hidden="1" x14ac:dyDescent="0.25">
      <c r="B32" s="281" t="s">
        <v>14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3"/>
      <c r="U32" s="120"/>
    </row>
    <row r="33" spans="2:48" s="121" customFormat="1" hidden="1" x14ac:dyDescent="0.25">
      <c r="B33" s="101">
        <v>1</v>
      </c>
      <c r="C33" s="122" t="s">
        <v>47</v>
      </c>
      <c r="D33" s="101">
        <v>84</v>
      </c>
      <c r="E33" s="98">
        <v>80</v>
      </c>
      <c r="F33" s="98">
        <f t="shared" ref="F33:F40" si="13">E33</f>
        <v>80</v>
      </c>
      <c r="G33" s="98"/>
      <c r="H33" s="98"/>
      <c r="I33" s="102">
        <f>F33/E33</f>
        <v>1</v>
      </c>
      <c r="J33" s="103">
        <v>84</v>
      </c>
      <c r="K33" s="65">
        <f t="shared" ref="K33:K42" si="14">J33/D33</f>
        <v>1</v>
      </c>
      <c r="L33" s="104">
        <v>84</v>
      </c>
      <c r="M33" s="66">
        <f t="shared" ref="M33:M42" si="15">L33/D33</f>
        <v>1</v>
      </c>
      <c r="N33" s="105">
        <v>84</v>
      </c>
      <c r="O33" s="106">
        <f t="shared" ref="O33:O42" si="16">N33/D33</f>
        <v>1</v>
      </c>
      <c r="P33" s="98">
        <v>4</v>
      </c>
      <c r="Q33" s="98">
        <v>4</v>
      </c>
      <c r="R33" s="64">
        <f t="shared" ref="R33:R41" si="17">Q33/P33</f>
        <v>1</v>
      </c>
      <c r="S33" s="88">
        <v>84</v>
      </c>
      <c r="T33" s="119">
        <f t="shared" ref="T33:T42" si="18">S33/D33</f>
        <v>1</v>
      </c>
      <c r="U33" s="120"/>
      <c r="W33" s="121">
        <f t="shared" ref="W33:W42" si="19">E33+P33</f>
        <v>84</v>
      </c>
      <c r="Z33" s="121">
        <f t="shared" ref="Z33:Z41" si="20">E33+P33</f>
        <v>84</v>
      </c>
      <c r="AA33" s="121" t="s">
        <v>153</v>
      </c>
      <c r="AU33" s="121">
        <f t="shared" ref="AU33:AU41" si="21">F33+Q33</f>
        <v>84</v>
      </c>
      <c r="AV33" s="121" t="s">
        <v>144</v>
      </c>
    </row>
    <row r="34" spans="2:48" s="121" customFormat="1" hidden="1" x14ac:dyDescent="0.25">
      <c r="B34" s="101">
        <v>2</v>
      </c>
      <c r="C34" s="122" t="s">
        <v>48</v>
      </c>
      <c r="D34" s="101">
        <v>97</v>
      </c>
      <c r="E34" s="98">
        <v>83</v>
      </c>
      <c r="F34" s="98">
        <v>83</v>
      </c>
      <c r="G34" s="98"/>
      <c r="H34" s="98"/>
      <c r="I34" s="102">
        <f t="shared" ref="I34:I41" si="22">F34/E34</f>
        <v>1</v>
      </c>
      <c r="J34" s="103">
        <v>97</v>
      </c>
      <c r="K34" s="65">
        <f t="shared" si="14"/>
        <v>1</v>
      </c>
      <c r="L34" s="104">
        <v>97</v>
      </c>
      <c r="M34" s="66">
        <f t="shared" si="15"/>
        <v>1</v>
      </c>
      <c r="N34" s="105">
        <v>97</v>
      </c>
      <c r="O34" s="106">
        <f t="shared" si="16"/>
        <v>1</v>
      </c>
      <c r="P34" s="98">
        <v>14</v>
      </c>
      <c r="Q34" s="98">
        <v>14</v>
      </c>
      <c r="R34" s="64">
        <f t="shared" si="17"/>
        <v>1</v>
      </c>
      <c r="S34" s="88">
        <v>97</v>
      </c>
      <c r="T34" s="119">
        <f t="shared" si="18"/>
        <v>1</v>
      </c>
      <c r="U34" s="120"/>
      <c r="W34" s="121">
        <f t="shared" si="19"/>
        <v>97</v>
      </c>
      <c r="Z34" s="121">
        <f t="shared" si="20"/>
        <v>97</v>
      </c>
      <c r="AA34" s="121" t="s">
        <v>153</v>
      </c>
      <c r="AU34" s="121">
        <f t="shared" si="21"/>
        <v>97</v>
      </c>
      <c r="AV34" s="121" t="s">
        <v>144</v>
      </c>
    </row>
    <row r="35" spans="2:48" s="121" customFormat="1" hidden="1" x14ac:dyDescent="0.25">
      <c r="B35" s="101">
        <v>3</v>
      </c>
      <c r="C35" s="122" t="s">
        <v>49</v>
      </c>
      <c r="D35" s="101">
        <v>16</v>
      </c>
      <c r="E35" s="98">
        <f t="shared" ref="E35" si="23">D35-P35</f>
        <v>9</v>
      </c>
      <c r="F35" s="98">
        <f t="shared" si="13"/>
        <v>9</v>
      </c>
      <c r="G35" s="98"/>
      <c r="H35" s="98"/>
      <c r="I35" s="102">
        <f t="shared" si="22"/>
        <v>1</v>
      </c>
      <c r="J35" s="103">
        <v>16</v>
      </c>
      <c r="K35" s="65">
        <f t="shared" si="14"/>
        <v>1</v>
      </c>
      <c r="L35" s="104">
        <v>16</v>
      </c>
      <c r="M35" s="66">
        <f t="shared" si="15"/>
        <v>1</v>
      </c>
      <c r="N35" s="105">
        <v>16</v>
      </c>
      <c r="O35" s="106">
        <f t="shared" si="16"/>
        <v>1</v>
      </c>
      <c r="P35" s="98">
        <v>7</v>
      </c>
      <c r="Q35" s="98">
        <v>7</v>
      </c>
      <c r="R35" s="64">
        <f t="shared" si="17"/>
        <v>1</v>
      </c>
      <c r="S35" s="88">
        <v>16</v>
      </c>
      <c r="T35" s="119">
        <f t="shared" si="18"/>
        <v>1</v>
      </c>
      <c r="U35" s="120"/>
      <c r="W35" s="121">
        <f t="shared" si="19"/>
        <v>16</v>
      </c>
      <c r="Z35" s="121">
        <f t="shared" si="20"/>
        <v>16</v>
      </c>
      <c r="AA35" s="121" t="s">
        <v>153</v>
      </c>
      <c r="AU35" s="121">
        <f t="shared" si="21"/>
        <v>16</v>
      </c>
      <c r="AV35" s="121" t="s">
        <v>144</v>
      </c>
    </row>
    <row r="36" spans="2:48" s="121" customFormat="1" hidden="1" x14ac:dyDescent="0.25">
      <c r="B36" s="101">
        <v>4</v>
      </c>
      <c r="C36" s="122" t="s">
        <v>50</v>
      </c>
      <c r="D36" s="101">
        <v>30</v>
      </c>
      <c r="E36" s="98">
        <v>10</v>
      </c>
      <c r="F36" s="98">
        <v>10</v>
      </c>
      <c r="G36" s="98"/>
      <c r="H36" s="98"/>
      <c r="I36" s="102">
        <f t="shared" si="22"/>
        <v>1</v>
      </c>
      <c r="J36" s="103">
        <v>30</v>
      </c>
      <c r="K36" s="65">
        <f t="shared" si="14"/>
        <v>1</v>
      </c>
      <c r="L36" s="104">
        <v>30</v>
      </c>
      <c r="M36" s="66">
        <f t="shared" si="15"/>
        <v>1</v>
      </c>
      <c r="N36" s="105">
        <v>30</v>
      </c>
      <c r="O36" s="106">
        <f t="shared" si="16"/>
        <v>1</v>
      </c>
      <c r="P36" s="98">
        <v>20</v>
      </c>
      <c r="Q36" s="98">
        <v>20</v>
      </c>
      <c r="R36" s="64">
        <f t="shared" si="17"/>
        <v>1</v>
      </c>
      <c r="S36" s="88">
        <v>30</v>
      </c>
      <c r="T36" s="119">
        <f t="shared" si="18"/>
        <v>1</v>
      </c>
      <c r="U36" s="120"/>
      <c r="W36" s="121">
        <f t="shared" si="19"/>
        <v>30</v>
      </c>
      <c r="Z36" s="121">
        <f t="shared" si="20"/>
        <v>30</v>
      </c>
      <c r="AA36" s="121" t="s">
        <v>153</v>
      </c>
      <c r="AU36" s="121">
        <f t="shared" si="21"/>
        <v>30</v>
      </c>
      <c r="AV36" s="121" t="s">
        <v>144</v>
      </c>
    </row>
    <row r="37" spans="2:48" s="121" customFormat="1" hidden="1" x14ac:dyDescent="0.25">
      <c r="B37" s="101">
        <v>5</v>
      </c>
      <c r="C37" s="122" t="s">
        <v>51</v>
      </c>
      <c r="D37" s="101">
        <v>14</v>
      </c>
      <c r="E37" s="98">
        <v>13</v>
      </c>
      <c r="F37" s="98">
        <f t="shared" si="13"/>
        <v>13</v>
      </c>
      <c r="G37" s="98"/>
      <c r="H37" s="98"/>
      <c r="I37" s="102">
        <f t="shared" si="22"/>
        <v>1</v>
      </c>
      <c r="J37" s="103">
        <v>14</v>
      </c>
      <c r="K37" s="65">
        <f t="shared" si="14"/>
        <v>1</v>
      </c>
      <c r="L37" s="104">
        <v>14</v>
      </c>
      <c r="M37" s="66">
        <f t="shared" si="15"/>
        <v>1</v>
      </c>
      <c r="N37" s="105">
        <v>14</v>
      </c>
      <c r="O37" s="106">
        <f t="shared" si="16"/>
        <v>1</v>
      </c>
      <c r="P37" s="98">
        <v>1</v>
      </c>
      <c r="Q37" s="98">
        <v>1</v>
      </c>
      <c r="R37" s="64">
        <f t="shared" si="17"/>
        <v>1</v>
      </c>
      <c r="S37" s="88">
        <v>14</v>
      </c>
      <c r="T37" s="119">
        <f t="shared" si="18"/>
        <v>1</v>
      </c>
      <c r="U37" s="120"/>
      <c r="W37" s="121">
        <f t="shared" si="19"/>
        <v>14</v>
      </c>
      <c r="Z37" s="121">
        <f t="shared" si="20"/>
        <v>14</v>
      </c>
      <c r="AA37" s="121" t="s">
        <v>153</v>
      </c>
      <c r="AU37" s="121">
        <f t="shared" si="21"/>
        <v>14</v>
      </c>
      <c r="AV37" s="121" t="s">
        <v>144</v>
      </c>
    </row>
    <row r="38" spans="2:48" s="121" customFormat="1" hidden="1" x14ac:dyDescent="0.25">
      <c r="B38" s="101">
        <v>6</v>
      </c>
      <c r="C38" s="122" t="s">
        <v>52</v>
      </c>
      <c r="D38" s="101">
        <v>93</v>
      </c>
      <c r="E38" s="98">
        <v>78</v>
      </c>
      <c r="F38" s="98">
        <f t="shared" si="13"/>
        <v>78</v>
      </c>
      <c r="G38" s="98"/>
      <c r="H38" s="98"/>
      <c r="I38" s="102">
        <f t="shared" si="22"/>
        <v>1</v>
      </c>
      <c r="J38" s="103">
        <v>93</v>
      </c>
      <c r="K38" s="65">
        <f t="shared" si="14"/>
        <v>1</v>
      </c>
      <c r="L38" s="104">
        <v>93</v>
      </c>
      <c r="M38" s="66">
        <f t="shared" si="15"/>
        <v>1</v>
      </c>
      <c r="N38" s="105">
        <v>93</v>
      </c>
      <c r="O38" s="106">
        <f t="shared" si="16"/>
        <v>1</v>
      </c>
      <c r="P38" s="98">
        <v>15</v>
      </c>
      <c r="Q38" s="98">
        <v>15</v>
      </c>
      <c r="R38" s="64">
        <f t="shared" si="17"/>
        <v>1</v>
      </c>
      <c r="S38" s="88">
        <v>93</v>
      </c>
      <c r="T38" s="119">
        <f t="shared" si="18"/>
        <v>1</v>
      </c>
      <c r="U38" s="120"/>
      <c r="W38" s="121">
        <f t="shared" si="19"/>
        <v>93</v>
      </c>
      <c r="Z38" s="121">
        <f t="shared" si="20"/>
        <v>93</v>
      </c>
      <c r="AA38" s="121" t="s">
        <v>153</v>
      </c>
      <c r="AU38" s="121">
        <f t="shared" si="21"/>
        <v>93</v>
      </c>
      <c r="AV38" s="121" t="s">
        <v>144</v>
      </c>
    </row>
    <row r="39" spans="2:48" s="121" customFormat="1" hidden="1" x14ac:dyDescent="0.25">
      <c r="B39" s="101">
        <v>7</v>
      </c>
      <c r="C39" s="122" t="s">
        <v>53</v>
      </c>
      <c r="D39" s="101">
        <v>33</v>
      </c>
      <c r="E39" s="98">
        <v>0</v>
      </c>
      <c r="F39" s="98">
        <f t="shared" si="13"/>
        <v>0</v>
      </c>
      <c r="G39" s="98"/>
      <c r="H39" s="98"/>
      <c r="I39" s="102">
        <v>1</v>
      </c>
      <c r="J39" s="103">
        <v>33</v>
      </c>
      <c r="K39" s="65">
        <f t="shared" si="14"/>
        <v>1</v>
      </c>
      <c r="L39" s="104">
        <v>33</v>
      </c>
      <c r="M39" s="66">
        <f t="shared" si="15"/>
        <v>1</v>
      </c>
      <c r="N39" s="105">
        <v>33</v>
      </c>
      <c r="O39" s="106">
        <f t="shared" si="16"/>
        <v>1</v>
      </c>
      <c r="P39" s="98">
        <v>33</v>
      </c>
      <c r="Q39" s="98">
        <v>33</v>
      </c>
      <c r="R39" s="64">
        <f t="shared" si="17"/>
        <v>1</v>
      </c>
      <c r="S39" s="88">
        <v>33</v>
      </c>
      <c r="T39" s="119">
        <f t="shared" si="18"/>
        <v>1</v>
      </c>
      <c r="U39" s="120"/>
      <c r="W39" s="121">
        <f t="shared" si="19"/>
        <v>33</v>
      </c>
      <c r="Z39" s="121">
        <f t="shared" si="20"/>
        <v>33</v>
      </c>
      <c r="AA39" s="121" t="s">
        <v>153</v>
      </c>
      <c r="AU39" s="121">
        <f t="shared" si="21"/>
        <v>33</v>
      </c>
      <c r="AV39" s="121" t="s">
        <v>144</v>
      </c>
    </row>
    <row r="40" spans="2:48" s="121" customFormat="1" hidden="1" x14ac:dyDescent="0.25">
      <c r="B40" s="101">
        <v>8</v>
      </c>
      <c r="C40" s="122" t="s">
        <v>54</v>
      </c>
      <c r="D40" s="101">
        <v>31</v>
      </c>
      <c r="E40" s="98">
        <v>23</v>
      </c>
      <c r="F40" s="98">
        <f t="shared" si="13"/>
        <v>23</v>
      </c>
      <c r="G40" s="98"/>
      <c r="H40" s="98"/>
      <c r="I40" s="102">
        <f t="shared" si="22"/>
        <v>1</v>
      </c>
      <c r="J40" s="103">
        <v>31</v>
      </c>
      <c r="K40" s="65">
        <f t="shared" si="14"/>
        <v>1</v>
      </c>
      <c r="L40" s="104">
        <v>31</v>
      </c>
      <c r="M40" s="66">
        <f t="shared" si="15"/>
        <v>1</v>
      </c>
      <c r="N40" s="105">
        <v>31</v>
      </c>
      <c r="O40" s="106">
        <f t="shared" si="16"/>
        <v>1</v>
      </c>
      <c r="P40" s="98">
        <v>8</v>
      </c>
      <c r="Q40" s="98">
        <v>8</v>
      </c>
      <c r="R40" s="64">
        <f t="shared" si="17"/>
        <v>1</v>
      </c>
      <c r="S40" s="88">
        <v>31</v>
      </c>
      <c r="T40" s="119">
        <f t="shared" si="18"/>
        <v>1</v>
      </c>
      <c r="U40" s="120"/>
      <c r="W40" s="121">
        <f t="shared" si="19"/>
        <v>31</v>
      </c>
      <c r="Z40" s="121">
        <f t="shared" si="20"/>
        <v>31</v>
      </c>
      <c r="AA40" s="121" t="s">
        <v>153</v>
      </c>
      <c r="AU40" s="121">
        <f t="shared" si="21"/>
        <v>31</v>
      </c>
      <c r="AV40" s="121" t="s">
        <v>144</v>
      </c>
    </row>
    <row r="41" spans="2:48" s="121" customFormat="1" hidden="1" x14ac:dyDescent="0.25">
      <c r="B41" s="101">
        <v>9</v>
      </c>
      <c r="C41" s="122" t="s">
        <v>55</v>
      </c>
      <c r="D41" s="101">
        <v>15</v>
      </c>
      <c r="E41" s="98">
        <v>13</v>
      </c>
      <c r="F41" s="98">
        <v>13</v>
      </c>
      <c r="G41" s="98"/>
      <c r="H41" s="98"/>
      <c r="I41" s="102">
        <f t="shared" si="22"/>
        <v>1</v>
      </c>
      <c r="J41" s="103">
        <v>15</v>
      </c>
      <c r="K41" s="65">
        <f t="shared" si="14"/>
        <v>1</v>
      </c>
      <c r="L41" s="104">
        <v>15</v>
      </c>
      <c r="M41" s="66">
        <f t="shared" si="15"/>
        <v>1</v>
      </c>
      <c r="N41" s="105">
        <v>15</v>
      </c>
      <c r="O41" s="106">
        <f t="shared" si="16"/>
        <v>1</v>
      </c>
      <c r="P41" s="98">
        <v>2</v>
      </c>
      <c r="Q41" s="98">
        <v>2</v>
      </c>
      <c r="R41" s="64">
        <f t="shared" si="17"/>
        <v>1</v>
      </c>
      <c r="S41" s="88">
        <v>15</v>
      </c>
      <c r="T41" s="119">
        <f t="shared" si="18"/>
        <v>1</v>
      </c>
      <c r="U41" s="120"/>
      <c r="W41" s="121">
        <f t="shared" si="19"/>
        <v>15</v>
      </c>
      <c r="Z41" s="121">
        <f t="shared" si="20"/>
        <v>15</v>
      </c>
      <c r="AA41" s="121" t="s">
        <v>153</v>
      </c>
      <c r="AU41" s="121">
        <f t="shared" si="21"/>
        <v>15</v>
      </c>
      <c r="AV41" s="121" t="s">
        <v>144</v>
      </c>
    </row>
    <row r="42" spans="2:48" s="126" customFormat="1" hidden="1" x14ac:dyDescent="0.25">
      <c r="B42" s="280" t="s">
        <v>46</v>
      </c>
      <c r="C42" s="280"/>
      <c r="D42" s="123">
        <f>SUM(D33:D41)</f>
        <v>413</v>
      </c>
      <c r="E42" s="123">
        <f>SUM(E33:E41)</f>
        <v>309</v>
      </c>
      <c r="F42" s="123">
        <f>SUM(F33:F41)</f>
        <v>309</v>
      </c>
      <c r="G42" s="123"/>
      <c r="H42" s="123"/>
      <c r="I42" s="124">
        <f>F42/E42</f>
        <v>1</v>
      </c>
      <c r="J42" s="123">
        <f>SUM(J33:J41)</f>
        <v>413</v>
      </c>
      <c r="K42" s="124">
        <f t="shared" si="14"/>
        <v>1</v>
      </c>
      <c r="L42" s="123">
        <f>SUM(L33:L41)</f>
        <v>413</v>
      </c>
      <c r="M42" s="124">
        <f t="shared" si="15"/>
        <v>1</v>
      </c>
      <c r="N42" s="123">
        <f>SUM(N33:N41)</f>
        <v>413</v>
      </c>
      <c r="O42" s="124">
        <f t="shared" si="16"/>
        <v>1</v>
      </c>
      <c r="P42" s="123">
        <f>SUM(P33:P41)</f>
        <v>104</v>
      </c>
      <c r="Q42" s="123">
        <f>SUM(Q33:Q41)</f>
        <v>104</v>
      </c>
      <c r="R42" s="124">
        <f>Q42/P42</f>
        <v>1</v>
      </c>
      <c r="S42" s="123">
        <f>SUM(S33:S41)</f>
        <v>413</v>
      </c>
      <c r="T42" s="124">
        <f t="shared" si="18"/>
        <v>1</v>
      </c>
      <c r="U42" s="125"/>
      <c r="W42" s="121">
        <f t="shared" si="19"/>
        <v>413</v>
      </c>
      <c r="X42" s="121"/>
    </row>
    <row r="43" spans="2:48" s="121" customFormat="1" hidden="1" x14ac:dyDescent="0.25">
      <c r="B43" s="281" t="s">
        <v>15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3"/>
      <c r="U43" s="120"/>
    </row>
    <row r="44" spans="2:48" s="121" customFormat="1" hidden="1" x14ac:dyDescent="0.25">
      <c r="B44" s="101">
        <v>1</v>
      </c>
      <c r="C44" s="122" t="s">
        <v>56</v>
      </c>
      <c r="D44" s="101">
        <v>82</v>
      </c>
      <c r="E44" s="98">
        <v>67</v>
      </c>
      <c r="F44" s="98">
        <f t="shared" ref="F44:F50" si="24">E44</f>
        <v>67</v>
      </c>
      <c r="G44" s="98"/>
      <c r="H44" s="98"/>
      <c r="I44" s="102">
        <f t="shared" ref="I44:I50" si="25">F44/E44</f>
        <v>1</v>
      </c>
      <c r="J44" s="107">
        <v>82</v>
      </c>
      <c r="K44" s="65">
        <f t="shared" ref="K44:K51" si="26">J44/D44</f>
        <v>1</v>
      </c>
      <c r="L44" s="104">
        <v>82</v>
      </c>
      <c r="M44" s="66">
        <f t="shared" ref="M44:M51" si="27">L44/D44</f>
        <v>1</v>
      </c>
      <c r="N44" s="105">
        <v>82</v>
      </c>
      <c r="O44" s="106">
        <f>N44/D44</f>
        <v>1</v>
      </c>
      <c r="P44" s="98">
        <v>15</v>
      </c>
      <c r="Q44" s="98">
        <v>15</v>
      </c>
      <c r="R44" s="64">
        <f t="shared" ref="R44:R50" si="28">Q44/P44</f>
        <v>1</v>
      </c>
      <c r="S44" s="88">
        <v>46</v>
      </c>
      <c r="T44" s="119">
        <f t="shared" ref="T44:T51" si="29">S44/D44</f>
        <v>0.56097560975609762</v>
      </c>
      <c r="U44" s="120"/>
      <c r="W44" s="121">
        <f t="shared" ref="W44:W50" si="30">E44+P44</f>
        <v>82</v>
      </c>
      <c r="X44" s="121" t="s">
        <v>153</v>
      </c>
      <c r="Z44" s="121">
        <f t="shared" ref="Z44:Z50" si="31">E44+P44</f>
        <v>82</v>
      </c>
      <c r="AA44" s="121" t="s">
        <v>153</v>
      </c>
      <c r="AU44" s="121">
        <f t="shared" ref="AU44:AU50" si="32">F44+Q44</f>
        <v>82</v>
      </c>
      <c r="AV44" s="121" t="s">
        <v>144</v>
      </c>
    </row>
    <row r="45" spans="2:48" s="121" customFormat="1" hidden="1" x14ac:dyDescent="0.25">
      <c r="B45" s="101">
        <v>2</v>
      </c>
      <c r="C45" s="122" t="s">
        <v>57</v>
      </c>
      <c r="D45" s="101">
        <v>195</v>
      </c>
      <c r="E45" s="98">
        <v>157</v>
      </c>
      <c r="F45" s="98">
        <f t="shared" si="24"/>
        <v>157</v>
      </c>
      <c r="G45" s="98"/>
      <c r="H45" s="98"/>
      <c r="I45" s="102">
        <f t="shared" si="25"/>
        <v>1</v>
      </c>
      <c r="J45" s="107">
        <v>195</v>
      </c>
      <c r="K45" s="65">
        <f t="shared" si="26"/>
        <v>1</v>
      </c>
      <c r="L45" s="104">
        <v>195</v>
      </c>
      <c r="M45" s="66">
        <f t="shared" si="27"/>
        <v>1</v>
      </c>
      <c r="N45" s="105">
        <v>195</v>
      </c>
      <c r="O45" s="106">
        <f t="shared" ref="O45:O50" si="33">N45/D45</f>
        <v>1</v>
      </c>
      <c r="P45" s="98">
        <v>38</v>
      </c>
      <c r="Q45" s="98">
        <v>38</v>
      </c>
      <c r="R45" s="64">
        <f t="shared" si="28"/>
        <v>1</v>
      </c>
      <c r="S45" s="88">
        <v>164</v>
      </c>
      <c r="T45" s="119">
        <f t="shared" si="29"/>
        <v>0.84102564102564104</v>
      </c>
      <c r="U45" s="120"/>
      <c r="W45" s="121">
        <f t="shared" si="30"/>
        <v>195</v>
      </c>
      <c r="X45" s="121" t="s">
        <v>153</v>
      </c>
      <c r="Z45" s="121">
        <f t="shared" si="31"/>
        <v>195</v>
      </c>
      <c r="AA45" s="121" t="s">
        <v>153</v>
      </c>
      <c r="AU45" s="121">
        <f t="shared" si="32"/>
        <v>195</v>
      </c>
      <c r="AV45" s="121" t="s">
        <v>144</v>
      </c>
    </row>
    <row r="46" spans="2:48" s="121" customFormat="1" hidden="1" x14ac:dyDescent="0.25">
      <c r="B46" s="101">
        <v>3</v>
      </c>
      <c r="C46" s="122" t="s">
        <v>58</v>
      </c>
      <c r="D46" s="101">
        <v>91</v>
      </c>
      <c r="E46" s="98">
        <v>89</v>
      </c>
      <c r="F46" s="98">
        <f t="shared" si="24"/>
        <v>89</v>
      </c>
      <c r="G46" s="98"/>
      <c r="H46" s="98"/>
      <c r="I46" s="102">
        <f t="shared" si="25"/>
        <v>1</v>
      </c>
      <c r="J46" s="107">
        <v>91</v>
      </c>
      <c r="K46" s="65">
        <f t="shared" si="26"/>
        <v>1</v>
      </c>
      <c r="L46" s="104">
        <v>91</v>
      </c>
      <c r="M46" s="66">
        <f t="shared" si="27"/>
        <v>1</v>
      </c>
      <c r="N46" s="105">
        <v>91</v>
      </c>
      <c r="O46" s="106">
        <f t="shared" si="33"/>
        <v>1</v>
      </c>
      <c r="P46" s="98">
        <v>2</v>
      </c>
      <c r="Q46" s="98">
        <v>2</v>
      </c>
      <c r="R46" s="64">
        <f t="shared" si="28"/>
        <v>1</v>
      </c>
      <c r="S46" s="88">
        <v>65</v>
      </c>
      <c r="T46" s="119">
        <f t="shared" si="29"/>
        <v>0.7142857142857143</v>
      </c>
      <c r="U46" s="120"/>
      <c r="W46" s="121">
        <f t="shared" si="30"/>
        <v>91</v>
      </c>
      <c r="X46" s="121" t="s">
        <v>153</v>
      </c>
      <c r="Z46" s="121">
        <f t="shared" si="31"/>
        <v>91</v>
      </c>
      <c r="AA46" s="121" t="s">
        <v>153</v>
      </c>
      <c r="AU46" s="121">
        <f t="shared" si="32"/>
        <v>91</v>
      </c>
      <c r="AV46" s="121" t="s">
        <v>144</v>
      </c>
    </row>
    <row r="47" spans="2:48" s="121" customFormat="1" hidden="1" x14ac:dyDescent="0.25">
      <c r="B47" s="101">
        <v>4</v>
      </c>
      <c r="C47" s="122" t="s">
        <v>59</v>
      </c>
      <c r="D47" s="101">
        <v>82</v>
      </c>
      <c r="E47" s="98">
        <v>67</v>
      </c>
      <c r="F47" s="98">
        <f t="shared" si="24"/>
        <v>67</v>
      </c>
      <c r="G47" s="98"/>
      <c r="H47" s="98"/>
      <c r="I47" s="102">
        <f t="shared" si="25"/>
        <v>1</v>
      </c>
      <c r="J47" s="107">
        <v>82</v>
      </c>
      <c r="K47" s="65">
        <f t="shared" si="26"/>
        <v>1</v>
      </c>
      <c r="L47" s="104">
        <v>82</v>
      </c>
      <c r="M47" s="66">
        <f t="shared" si="27"/>
        <v>1</v>
      </c>
      <c r="N47" s="105">
        <v>82</v>
      </c>
      <c r="O47" s="106">
        <f t="shared" si="33"/>
        <v>1</v>
      </c>
      <c r="P47" s="98">
        <v>15</v>
      </c>
      <c r="Q47" s="98">
        <v>15</v>
      </c>
      <c r="R47" s="64">
        <f t="shared" si="28"/>
        <v>1</v>
      </c>
      <c r="S47" s="88">
        <v>28</v>
      </c>
      <c r="T47" s="119">
        <f t="shared" si="29"/>
        <v>0.34146341463414637</v>
      </c>
      <c r="U47" s="120"/>
      <c r="W47" s="121">
        <f t="shared" si="30"/>
        <v>82</v>
      </c>
      <c r="X47" s="121" t="s">
        <v>153</v>
      </c>
      <c r="Z47" s="121">
        <f t="shared" si="31"/>
        <v>82</v>
      </c>
      <c r="AA47" s="121" t="s">
        <v>153</v>
      </c>
      <c r="AU47" s="121">
        <f t="shared" si="32"/>
        <v>82</v>
      </c>
      <c r="AV47" s="121" t="s">
        <v>144</v>
      </c>
    </row>
    <row r="48" spans="2:48" s="121" customFormat="1" hidden="1" x14ac:dyDescent="0.25">
      <c r="B48" s="101">
        <v>5</v>
      </c>
      <c r="C48" s="122" t="s">
        <v>60</v>
      </c>
      <c r="D48" s="101">
        <v>79</v>
      </c>
      <c r="E48" s="98">
        <v>58</v>
      </c>
      <c r="F48" s="98">
        <f t="shared" si="24"/>
        <v>58</v>
      </c>
      <c r="G48" s="98"/>
      <c r="H48" s="98"/>
      <c r="I48" s="102">
        <f t="shared" si="25"/>
        <v>1</v>
      </c>
      <c r="J48" s="107">
        <v>79</v>
      </c>
      <c r="K48" s="65">
        <f t="shared" si="26"/>
        <v>1</v>
      </c>
      <c r="L48" s="104">
        <v>79</v>
      </c>
      <c r="M48" s="66">
        <f t="shared" si="27"/>
        <v>1</v>
      </c>
      <c r="N48" s="105">
        <v>79</v>
      </c>
      <c r="O48" s="106">
        <f t="shared" si="33"/>
        <v>1</v>
      </c>
      <c r="P48" s="98">
        <v>21</v>
      </c>
      <c r="Q48" s="98">
        <v>21</v>
      </c>
      <c r="R48" s="64">
        <f t="shared" si="28"/>
        <v>1</v>
      </c>
      <c r="S48" s="88">
        <v>38</v>
      </c>
      <c r="T48" s="119">
        <f t="shared" si="29"/>
        <v>0.48101265822784811</v>
      </c>
      <c r="U48" s="120"/>
      <c r="W48" s="121">
        <f t="shared" si="30"/>
        <v>79</v>
      </c>
      <c r="X48" s="121" t="s">
        <v>153</v>
      </c>
      <c r="Z48" s="121">
        <f t="shared" si="31"/>
        <v>79</v>
      </c>
      <c r="AA48" s="121" t="s">
        <v>153</v>
      </c>
      <c r="AU48" s="121">
        <f t="shared" si="32"/>
        <v>79</v>
      </c>
      <c r="AV48" s="121" t="s">
        <v>144</v>
      </c>
    </row>
    <row r="49" spans="2:48" s="121" customFormat="1" hidden="1" x14ac:dyDescent="0.25">
      <c r="B49" s="101">
        <v>6</v>
      </c>
      <c r="C49" s="122" t="s">
        <v>61</v>
      </c>
      <c r="D49" s="101">
        <v>75</v>
      </c>
      <c r="E49" s="98">
        <v>74</v>
      </c>
      <c r="F49" s="98">
        <f t="shared" si="24"/>
        <v>74</v>
      </c>
      <c r="G49" s="98"/>
      <c r="H49" s="98"/>
      <c r="I49" s="102">
        <f t="shared" si="25"/>
        <v>1</v>
      </c>
      <c r="J49" s="107">
        <v>75</v>
      </c>
      <c r="K49" s="65">
        <f t="shared" si="26"/>
        <v>1</v>
      </c>
      <c r="L49" s="104">
        <v>75</v>
      </c>
      <c r="M49" s="66">
        <f t="shared" si="27"/>
        <v>1</v>
      </c>
      <c r="N49" s="105">
        <v>75</v>
      </c>
      <c r="O49" s="106">
        <f t="shared" si="33"/>
        <v>1</v>
      </c>
      <c r="P49" s="98">
        <v>1</v>
      </c>
      <c r="Q49" s="98">
        <v>1</v>
      </c>
      <c r="R49" s="64">
        <f t="shared" si="28"/>
        <v>1</v>
      </c>
      <c r="S49" s="88">
        <v>63</v>
      </c>
      <c r="T49" s="119">
        <f t="shared" si="29"/>
        <v>0.84</v>
      </c>
      <c r="U49" s="120"/>
      <c r="W49" s="121">
        <f t="shared" si="30"/>
        <v>75</v>
      </c>
      <c r="X49" s="121" t="s">
        <v>153</v>
      </c>
      <c r="Z49" s="121">
        <f t="shared" si="31"/>
        <v>75</v>
      </c>
      <c r="AA49" s="121" t="s">
        <v>153</v>
      </c>
      <c r="AU49" s="121">
        <f t="shared" si="32"/>
        <v>75</v>
      </c>
      <c r="AV49" s="121" t="s">
        <v>144</v>
      </c>
    </row>
    <row r="50" spans="2:48" s="121" customFormat="1" hidden="1" x14ac:dyDescent="0.25">
      <c r="B50" s="101">
        <v>7</v>
      </c>
      <c r="C50" s="122" t="s">
        <v>62</v>
      </c>
      <c r="D50" s="101">
        <v>38</v>
      </c>
      <c r="E50" s="98">
        <v>29</v>
      </c>
      <c r="F50" s="98">
        <f t="shared" si="24"/>
        <v>29</v>
      </c>
      <c r="G50" s="98"/>
      <c r="H50" s="98"/>
      <c r="I50" s="102">
        <f t="shared" si="25"/>
        <v>1</v>
      </c>
      <c r="J50" s="107">
        <v>38</v>
      </c>
      <c r="K50" s="65">
        <f t="shared" si="26"/>
        <v>1</v>
      </c>
      <c r="L50" s="104">
        <v>38</v>
      </c>
      <c r="M50" s="66">
        <f t="shared" si="27"/>
        <v>1</v>
      </c>
      <c r="N50" s="105">
        <v>38</v>
      </c>
      <c r="O50" s="106">
        <f t="shared" si="33"/>
        <v>1</v>
      </c>
      <c r="P50" s="98">
        <v>9</v>
      </c>
      <c r="Q50" s="98">
        <v>9</v>
      </c>
      <c r="R50" s="64">
        <f t="shared" si="28"/>
        <v>1</v>
      </c>
      <c r="S50" s="88">
        <v>38</v>
      </c>
      <c r="T50" s="119">
        <f t="shared" si="29"/>
        <v>1</v>
      </c>
      <c r="U50" s="120"/>
      <c r="W50" s="121">
        <f t="shared" si="30"/>
        <v>38</v>
      </c>
      <c r="X50" s="121" t="s">
        <v>153</v>
      </c>
      <c r="Z50" s="121">
        <f t="shared" si="31"/>
        <v>38</v>
      </c>
      <c r="AA50" s="121" t="s">
        <v>153</v>
      </c>
      <c r="AU50" s="121">
        <f t="shared" si="32"/>
        <v>38</v>
      </c>
      <c r="AV50" s="121" t="s">
        <v>144</v>
      </c>
    </row>
    <row r="51" spans="2:48" s="126" customFormat="1" hidden="1" x14ac:dyDescent="0.25">
      <c r="B51" s="280" t="s">
        <v>46</v>
      </c>
      <c r="C51" s="280"/>
      <c r="D51" s="123">
        <f>SUM(D44:D50)</f>
        <v>642</v>
      </c>
      <c r="E51" s="123">
        <f>SUM(E44:E50)</f>
        <v>541</v>
      </c>
      <c r="F51" s="123">
        <f>SUM(F44:F50)</f>
        <v>541</v>
      </c>
      <c r="G51" s="123"/>
      <c r="H51" s="123"/>
      <c r="I51" s="124">
        <f>F51/E51</f>
        <v>1</v>
      </c>
      <c r="J51" s="123">
        <f>SUM(J44:J50)</f>
        <v>642</v>
      </c>
      <c r="K51" s="124">
        <f t="shared" si="26"/>
        <v>1</v>
      </c>
      <c r="L51" s="123">
        <f>SUM(L44:L50)</f>
        <v>642</v>
      </c>
      <c r="M51" s="124">
        <f t="shared" si="27"/>
        <v>1</v>
      </c>
      <c r="N51" s="123">
        <f>SUM(N44:N50)</f>
        <v>642</v>
      </c>
      <c r="O51" s="124">
        <f>N51/(D51)</f>
        <v>1</v>
      </c>
      <c r="P51" s="123">
        <f>SUM(P44:P50)</f>
        <v>101</v>
      </c>
      <c r="Q51" s="123">
        <f>SUM(Q44:Q50)</f>
        <v>101</v>
      </c>
      <c r="R51" s="124">
        <f>Q51/P51</f>
        <v>1</v>
      </c>
      <c r="S51" s="123">
        <f>SUM(S44:S50)</f>
        <v>442</v>
      </c>
      <c r="T51" s="124">
        <f t="shared" si="29"/>
        <v>0.68847352024922115</v>
      </c>
      <c r="U51" s="125"/>
    </row>
    <row r="52" spans="2:48" s="121" customFormat="1" x14ac:dyDescent="0.25">
      <c r="B52" s="281" t="s">
        <v>16</v>
      </c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3"/>
      <c r="U52" s="120"/>
    </row>
    <row r="53" spans="2:48" s="121" customFormat="1" x14ac:dyDescent="0.25">
      <c r="B53" s="101">
        <v>1</v>
      </c>
      <c r="C53" s="122" t="s">
        <v>63</v>
      </c>
      <c r="D53" s="101">
        <v>160</v>
      </c>
      <c r="E53" s="98">
        <v>155</v>
      </c>
      <c r="F53" s="98">
        <f t="shared" ref="F53:F54" si="34">E53</f>
        <v>155</v>
      </c>
      <c r="G53" s="102">
        <f t="shared" ref="G53:G59" si="35">F53/E53</f>
        <v>1</v>
      </c>
      <c r="H53" s="98">
        <f>F53</f>
        <v>155</v>
      </c>
      <c r="I53" s="102">
        <f t="shared" ref="I53:I58" si="36">H53/E53</f>
        <v>1</v>
      </c>
      <c r="J53" s="107">
        <f>D53</f>
        <v>160</v>
      </c>
      <c r="K53" s="65">
        <f t="shared" ref="K53:K59" si="37">J53/D53</f>
        <v>1</v>
      </c>
      <c r="L53" s="104">
        <f>J53</f>
        <v>160</v>
      </c>
      <c r="M53" s="66">
        <f t="shared" ref="M53:M59" si="38">L53/D53</f>
        <v>1</v>
      </c>
      <c r="N53" s="105">
        <f>L53</f>
        <v>160</v>
      </c>
      <c r="O53" s="106">
        <f t="shared" ref="O53:O58" si="39">N53/D53</f>
        <v>1</v>
      </c>
      <c r="P53" s="98">
        <v>5</v>
      </c>
      <c r="Q53" s="98">
        <v>5</v>
      </c>
      <c r="R53" s="64">
        <f t="shared" ref="R53:R57" si="40">Q53/P53</f>
        <v>1</v>
      </c>
      <c r="S53" s="88">
        <v>160</v>
      </c>
      <c r="T53" s="119">
        <f t="shared" ref="T53:T59" si="41">S53/D53</f>
        <v>1</v>
      </c>
      <c r="U53" s="120"/>
      <c r="W53" s="121">
        <f t="shared" ref="W53:W58" si="42">E53+P53</f>
        <v>160</v>
      </c>
      <c r="X53" s="121" t="s">
        <v>168</v>
      </c>
      <c r="Z53" s="121">
        <f t="shared" ref="Z53:Z58" si="43">E53+P53</f>
        <v>160</v>
      </c>
      <c r="AA53" s="121" t="s">
        <v>153</v>
      </c>
      <c r="AU53" s="121">
        <f t="shared" ref="AU53:AU58" si="44">F53+Q53</f>
        <v>160</v>
      </c>
      <c r="AV53" s="121" t="s">
        <v>144</v>
      </c>
    </row>
    <row r="54" spans="2:48" s="121" customFormat="1" x14ac:dyDescent="0.25">
      <c r="B54" s="101">
        <v>2</v>
      </c>
      <c r="C54" s="122" t="s">
        <v>64</v>
      </c>
      <c r="D54" s="101">
        <v>126</v>
      </c>
      <c r="E54" s="98">
        <v>117</v>
      </c>
      <c r="F54" s="98">
        <f t="shared" si="34"/>
        <v>117</v>
      </c>
      <c r="G54" s="102">
        <f t="shared" si="35"/>
        <v>1</v>
      </c>
      <c r="H54" s="98">
        <f>F54</f>
        <v>117</v>
      </c>
      <c r="I54" s="102">
        <f t="shared" si="36"/>
        <v>1</v>
      </c>
      <c r="J54" s="107">
        <f t="shared" ref="J54:J58" si="45">D54</f>
        <v>126</v>
      </c>
      <c r="K54" s="65">
        <f t="shared" si="37"/>
        <v>1</v>
      </c>
      <c r="L54" s="104">
        <f t="shared" ref="L54:L58" si="46">J54</f>
        <v>126</v>
      </c>
      <c r="M54" s="66">
        <f t="shared" si="38"/>
        <v>1</v>
      </c>
      <c r="N54" s="105">
        <f t="shared" ref="N54:N58" si="47">L54</f>
        <v>126</v>
      </c>
      <c r="O54" s="106">
        <f t="shared" si="39"/>
        <v>1</v>
      </c>
      <c r="P54" s="98">
        <v>12</v>
      </c>
      <c r="Q54" s="98">
        <v>12</v>
      </c>
      <c r="R54" s="64">
        <f t="shared" si="40"/>
        <v>1</v>
      </c>
      <c r="S54" s="88">
        <v>126</v>
      </c>
      <c r="T54" s="119">
        <f t="shared" si="41"/>
        <v>1</v>
      </c>
      <c r="U54" s="120"/>
      <c r="W54" s="121">
        <f t="shared" si="42"/>
        <v>129</v>
      </c>
      <c r="Z54" s="121">
        <f t="shared" si="43"/>
        <v>129</v>
      </c>
      <c r="AA54" s="121" t="s">
        <v>153</v>
      </c>
      <c r="AU54" s="121">
        <f t="shared" si="44"/>
        <v>129</v>
      </c>
      <c r="AV54" s="121" t="s">
        <v>144</v>
      </c>
    </row>
    <row r="55" spans="2:48" s="121" customFormat="1" x14ac:dyDescent="0.25">
      <c r="B55" s="101">
        <v>3</v>
      </c>
      <c r="C55" s="122" t="s">
        <v>65</v>
      </c>
      <c r="D55" s="101">
        <v>91</v>
      </c>
      <c r="E55" s="98">
        <v>86</v>
      </c>
      <c r="F55" s="98">
        <f>E55</f>
        <v>86</v>
      </c>
      <c r="G55" s="102">
        <f t="shared" si="35"/>
        <v>1</v>
      </c>
      <c r="H55" s="98">
        <f t="shared" ref="H55:H58" si="48">F55</f>
        <v>86</v>
      </c>
      <c r="I55" s="102">
        <f t="shared" si="36"/>
        <v>1</v>
      </c>
      <c r="J55" s="107">
        <f t="shared" si="45"/>
        <v>91</v>
      </c>
      <c r="K55" s="65">
        <f t="shared" si="37"/>
        <v>1</v>
      </c>
      <c r="L55" s="104">
        <f t="shared" si="46"/>
        <v>91</v>
      </c>
      <c r="M55" s="66">
        <f t="shared" si="38"/>
        <v>1</v>
      </c>
      <c r="N55" s="105">
        <f t="shared" si="47"/>
        <v>91</v>
      </c>
      <c r="O55" s="106">
        <f t="shared" si="39"/>
        <v>1</v>
      </c>
      <c r="P55" s="98">
        <v>5</v>
      </c>
      <c r="Q55" s="98">
        <v>5</v>
      </c>
      <c r="R55" s="64">
        <f t="shared" si="40"/>
        <v>1</v>
      </c>
      <c r="S55" s="88">
        <v>91</v>
      </c>
      <c r="T55" s="119">
        <f t="shared" si="41"/>
        <v>1</v>
      </c>
      <c r="U55" s="120"/>
      <c r="W55" s="121">
        <f t="shared" si="42"/>
        <v>91</v>
      </c>
      <c r="Z55" s="121">
        <f t="shared" si="43"/>
        <v>91</v>
      </c>
      <c r="AA55" s="121" t="s">
        <v>153</v>
      </c>
      <c r="AU55" s="121">
        <f t="shared" si="44"/>
        <v>91</v>
      </c>
      <c r="AV55" s="121" t="s">
        <v>144</v>
      </c>
    </row>
    <row r="56" spans="2:48" s="121" customFormat="1" x14ac:dyDescent="0.25">
      <c r="B56" s="101">
        <v>4</v>
      </c>
      <c r="C56" s="122" t="s">
        <v>66</v>
      </c>
      <c r="D56" s="101">
        <v>89</v>
      </c>
      <c r="E56" s="98">
        <v>73</v>
      </c>
      <c r="F56" s="98">
        <f>E56</f>
        <v>73</v>
      </c>
      <c r="G56" s="102">
        <f t="shared" si="35"/>
        <v>1</v>
      </c>
      <c r="H56" s="98">
        <f t="shared" si="48"/>
        <v>73</v>
      </c>
      <c r="I56" s="102">
        <f t="shared" si="36"/>
        <v>1</v>
      </c>
      <c r="J56" s="107">
        <f t="shared" si="45"/>
        <v>89</v>
      </c>
      <c r="K56" s="65">
        <f t="shared" si="37"/>
        <v>1</v>
      </c>
      <c r="L56" s="104">
        <f t="shared" si="46"/>
        <v>89</v>
      </c>
      <c r="M56" s="66">
        <f t="shared" si="38"/>
        <v>1</v>
      </c>
      <c r="N56" s="105">
        <f t="shared" si="47"/>
        <v>89</v>
      </c>
      <c r="O56" s="106">
        <f t="shared" si="39"/>
        <v>1</v>
      </c>
      <c r="P56" s="98">
        <v>16</v>
      </c>
      <c r="Q56" s="98">
        <v>16</v>
      </c>
      <c r="R56" s="64">
        <f t="shared" si="40"/>
        <v>1</v>
      </c>
      <c r="S56" s="88">
        <v>89</v>
      </c>
      <c r="T56" s="119">
        <f t="shared" si="41"/>
        <v>1</v>
      </c>
      <c r="U56" s="120"/>
      <c r="W56" s="121">
        <f t="shared" si="42"/>
        <v>89</v>
      </c>
      <c r="Z56" s="121">
        <f t="shared" si="43"/>
        <v>89</v>
      </c>
      <c r="AA56" s="121" t="s">
        <v>153</v>
      </c>
      <c r="AU56" s="121">
        <f t="shared" si="44"/>
        <v>89</v>
      </c>
      <c r="AV56" s="121" t="s">
        <v>144</v>
      </c>
    </row>
    <row r="57" spans="2:48" s="121" customFormat="1" x14ac:dyDescent="0.25">
      <c r="B57" s="101">
        <v>5</v>
      </c>
      <c r="C57" s="118" t="s">
        <v>67</v>
      </c>
      <c r="D57" s="101">
        <v>56</v>
      </c>
      <c r="E57" s="98">
        <v>53</v>
      </c>
      <c r="F57" s="98">
        <f>E57</f>
        <v>53</v>
      </c>
      <c r="G57" s="102">
        <f t="shared" si="35"/>
        <v>1</v>
      </c>
      <c r="H57" s="98">
        <f t="shared" si="48"/>
        <v>53</v>
      </c>
      <c r="I57" s="102">
        <f t="shared" si="36"/>
        <v>1</v>
      </c>
      <c r="J57" s="107">
        <f t="shared" si="45"/>
        <v>56</v>
      </c>
      <c r="K57" s="65">
        <f t="shared" si="37"/>
        <v>1</v>
      </c>
      <c r="L57" s="104">
        <f t="shared" si="46"/>
        <v>56</v>
      </c>
      <c r="M57" s="66">
        <f t="shared" si="38"/>
        <v>1</v>
      </c>
      <c r="N57" s="105">
        <f t="shared" si="47"/>
        <v>56</v>
      </c>
      <c r="O57" s="106">
        <f t="shared" si="39"/>
        <v>1</v>
      </c>
      <c r="P57" s="98">
        <v>3</v>
      </c>
      <c r="Q57" s="98">
        <v>3</v>
      </c>
      <c r="R57" s="64">
        <f t="shared" si="40"/>
        <v>1</v>
      </c>
      <c r="S57" s="88">
        <v>56</v>
      </c>
      <c r="T57" s="119">
        <f t="shared" si="41"/>
        <v>1</v>
      </c>
      <c r="U57" s="120"/>
      <c r="W57" s="121">
        <f t="shared" si="42"/>
        <v>56</v>
      </c>
      <c r="Z57" s="121">
        <f t="shared" si="43"/>
        <v>56</v>
      </c>
      <c r="AA57" s="121" t="s">
        <v>153</v>
      </c>
      <c r="AU57" s="121">
        <f t="shared" si="44"/>
        <v>56</v>
      </c>
      <c r="AV57" s="121" t="s">
        <v>144</v>
      </c>
    </row>
    <row r="58" spans="2:48" s="121" customFormat="1" x14ac:dyDescent="0.25">
      <c r="B58" s="101">
        <v>6</v>
      </c>
      <c r="C58" s="122" t="s">
        <v>154</v>
      </c>
      <c r="D58" s="101">
        <v>18</v>
      </c>
      <c r="E58" s="98">
        <v>18</v>
      </c>
      <c r="F58" s="98">
        <f>E58</f>
        <v>18</v>
      </c>
      <c r="G58" s="102">
        <f t="shared" si="35"/>
        <v>1</v>
      </c>
      <c r="H58" s="98">
        <f t="shared" si="48"/>
        <v>18</v>
      </c>
      <c r="I58" s="102">
        <f t="shared" si="36"/>
        <v>1</v>
      </c>
      <c r="J58" s="107">
        <f t="shared" si="45"/>
        <v>18</v>
      </c>
      <c r="K58" s="65">
        <f t="shared" si="37"/>
        <v>1</v>
      </c>
      <c r="L58" s="104">
        <f t="shared" si="46"/>
        <v>18</v>
      </c>
      <c r="M58" s="66">
        <f t="shared" si="38"/>
        <v>1</v>
      </c>
      <c r="N58" s="105">
        <f t="shared" si="47"/>
        <v>18</v>
      </c>
      <c r="O58" s="106">
        <f t="shared" si="39"/>
        <v>1</v>
      </c>
      <c r="P58" s="162"/>
      <c r="Q58" s="162"/>
      <c r="R58" s="163"/>
      <c r="S58" s="88">
        <v>18</v>
      </c>
      <c r="T58" s="119">
        <f t="shared" si="41"/>
        <v>1</v>
      </c>
      <c r="U58" s="120"/>
      <c r="W58" s="121">
        <f t="shared" si="42"/>
        <v>18</v>
      </c>
      <c r="Z58" s="121">
        <f t="shared" si="43"/>
        <v>18</v>
      </c>
      <c r="AA58" s="121" t="s">
        <v>153</v>
      </c>
      <c r="AU58" s="121">
        <f t="shared" si="44"/>
        <v>18</v>
      </c>
      <c r="AV58" s="121" t="s">
        <v>144</v>
      </c>
    </row>
    <row r="59" spans="2:48" s="126" customFormat="1" x14ac:dyDescent="0.25">
      <c r="B59" s="280" t="s">
        <v>46</v>
      </c>
      <c r="C59" s="280"/>
      <c r="D59" s="123">
        <f>SUM(D53:D58)</f>
        <v>540</v>
      </c>
      <c r="E59" s="123">
        <f>SUM(E53:E58)</f>
        <v>502</v>
      </c>
      <c r="F59" s="123">
        <f>SUM(F53:F58)</f>
        <v>502</v>
      </c>
      <c r="G59" s="124">
        <f t="shared" si="35"/>
        <v>1</v>
      </c>
      <c r="H59" s="123">
        <f>SUM(H53:H58)</f>
        <v>502</v>
      </c>
      <c r="I59" s="124">
        <f>H59/H59</f>
        <v>1</v>
      </c>
      <c r="J59" s="123">
        <f>SUM(J53:J58)</f>
        <v>540</v>
      </c>
      <c r="K59" s="124">
        <f t="shared" si="37"/>
        <v>1</v>
      </c>
      <c r="L59" s="123">
        <f>SUM(L53:L58)</f>
        <v>540</v>
      </c>
      <c r="M59" s="124">
        <f t="shared" si="38"/>
        <v>1</v>
      </c>
      <c r="N59" s="123">
        <f>SUM(N53:N58)</f>
        <v>540</v>
      </c>
      <c r="O59" s="124">
        <f>N59/(D59)</f>
        <v>1</v>
      </c>
      <c r="P59" s="123">
        <f>SUM(P53:P58)</f>
        <v>41</v>
      </c>
      <c r="Q59" s="123">
        <f>SUM(Q53:Q58)</f>
        <v>41</v>
      </c>
      <c r="R59" s="124">
        <f>Q59/P59</f>
        <v>1</v>
      </c>
      <c r="S59" s="123">
        <f>SUM(S53:S58)</f>
        <v>540</v>
      </c>
      <c r="T59" s="124">
        <f t="shared" si="41"/>
        <v>1</v>
      </c>
      <c r="U59" s="125"/>
      <c r="W59" s="121">
        <f>E59+P59</f>
        <v>543</v>
      </c>
      <c r="X59" s="121"/>
    </row>
    <row r="60" spans="2:48" s="121" customFormat="1" hidden="1" x14ac:dyDescent="0.25">
      <c r="B60" s="281" t="s">
        <v>68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3"/>
      <c r="U60" s="120"/>
    </row>
    <row r="61" spans="2:48" s="121" customFormat="1" hidden="1" x14ac:dyDescent="0.25">
      <c r="B61" s="101">
        <v>1</v>
      </c>
      <c r="C61" s="122" t="s">
        <v>69</v>
      </c>
      <c r="D61" s="101">
        <v>228</v>
      </c>
      <c r="E61" s="98">
        <v>226</v>
      </c>
      <c r="F61" s="98">
        <f t="shared" ref="F61:F78" si="49">E61</f>
        <v>226</v>
      </c>
      <c r="G61" s="98"/>
      <c r="H61" s="98"/>
      <c r="I61" s="102">
        <f t="shared" ref="I61:I73" si="50">F61/E61</f>
        <v>1</v>
      </c>
      <c r="J61" s="107">
        <v>228</v>
      </c>
      <c r="K61" s="65">
        <f t="shared" ref="K61:K79" si="51">J61/D61</f>
        <v>1</v>
      </c>
      <c r="L61" s="104">
        <v>228</v>
      </c>
      <c r="M61" s="66">
        <f t="shared" ref="M61:M79" si="52">L61/D61</f>
        <v>1</v>
      </c>
      <c r="N61" s="105">
        <v>228</v>
      </c>
      <c r="O61" s="106">
        <f t="shared" ref="O61:O78" si="53">N61/D61</f>
        <v>1</v>
      </c>
      <c r="P61" s="98">
        <v>2</v>
      </c>
      <c r="Q61" s="98">
        <v>2</v>
      </c>
      <c r="R61" s="64">
        <f t="shared" ref="R61:R76" si="54">Q61/P61</f>
        <v>1</v>
      </c>
      <c r="S61" s="88">
        <v>176</v>
      </c>
      <c r="T61" s="119">
        <f t="shared" ref="T61:T79" si="55">S61/D61</f>
        <v>0.77192982456140347</v>
      </c>
      <c r="U61" s="120"/>
      <c r="V61" s="121" t="s">
        <v>169</v>
      </c>
      <c r="W61" s="121">
        <f t="shared" ref="W61:W79" si="56">E61+P61</f>
        <v>228</v>
      </c>
      <c r="Z61" s="121">
        <f t="shared" ref="Z61:Z78" si="57">E61+P61</f>
        <v>228</v>
      </c>
      <c r="AA61" s="121" t="s">
        <v>153</v>
      </c>
      <c r="AU61" s="121">
        <f t="shared" ref="AU61:AU78" si="58">F61+Q61</f>
        <v>228</v>
      </c>
      <c r="AV61" s="121" t="s">
        <v>144</v>
      </c>
    </row>
    <row r="62" spans="2:48" s="121" customFormat="1" hidden="1" x14ac:dyDescent="0.25">
      <c r="B62" s="101">
        <v>2</v>
      </c>
      <c r="C62" s="122" t="s">
        <v>70</v>
      </c>
      <c r="D62" s="101">
        <v>73</v>
      </c>
      <c r="E62" s="98">
        <v>64</v>
      </c>
      <c r="F62" s="98">
        <f t="shared" si="49"/>
        <v>64</v>
      </c>
      <c r="G62" s="98"/>
      <c r="H62" s="98"/>
      <c r="I62" s="102">
        <v>1</v>
      </c>
      <c r="J62" s="107">
        <v>73</v>
      </c>
      <c r="K62" s="65">
        <f t="shared" si="51"/>
        <v>1</v>
      </c>
      <c r="L62" s="104">
        <v>73</v>
      </c>
      <c r="M62" s="66">
        <f t="shared" si="52"/>
        <v>1</v>
      </c>
      <c r="N62" s="105">
        <v>73</v>
      </c>
      <c r="O62" s="106">
        <f t="shared" si="53"/>
        <v>1</v>
      </c>
      <c r="P62" s="98">
        <v>9</v>
      </c>
      <c r="Q62" s="98">
        <v>9</v>
      </c>
      <c r="R62" s="64">
        <f t="shared" si="54"/>
        <v>1</v>
      </c>
      <c r="S62" s="88">
        <v>69</v>
      </c>
      <c r="T62" s="119">
        <f t="shared" si="55"/>
        <v>0.9452054794520548</v>
      </c>
      <c r="U62" s="120"/>
      <c r="W62" s="121">
        <f t="shared" si="56"/>
        <v>73</v>
      </c>
      <c r="Z62" s="121">
        <f t="shared" si="57"/>
        <v>73</v>
      </c>
      <c r="AA62" s="121" t="s">
        <v>153</v>
      </c>
      <c r="AU62" s="121">
        <f t="shared" si="58"/>
        <v>73</v>
      </c>
      <c r="AV62" s="121" t="s">
        <v>144</v>
      </c>
    </row>
    <row r="63" spans="2:48" s="121" customFormat="1" hidden="1" x14ac:dyDescent="0.25">
      <c r="B63" s="101">
        <v>3</v>
      </c>
      <c r="C63" s="122" t="s">
        <v>71</v>
      </c>
      <c r="D63" s="101">
        <v>62</v>
      </c>
      <c r="E63" s="98">
        <v>61</v>
      </c>
      <c r="F63" s="98">
        <f t="shared" si="49"/>
        <v>61</v>
      </c>
      <c r="G63" s="98"/>
      <c r="H63" s="98"/>
      <c r="I63" s="102">
        <v>1</v>
      </c>
      <c r="J63" s="107">
        <v>62</v>
      </c>
      <c r="K63" s="65">
        <f t="shared" si="51"/>
        <v>1</v>
      </c>
      <c r="L63" s="104">
        <v>62</v>
      </c>
      <c r="M63" s="66">
        <f t="shared" si="52"/>
        <v>1</v>
      </c>
      <c r="N63" s="105">
        <v>62</v>
      </c>
      <c r="O63" s="106">
        <f t="shared" si="53"/>
        <v>1</v>
      </c>
      <c r="P63" s="98">
        <v>1</v>
      </c>
      <c r="Q63" s="98">
        <v>1</v>
      </c>
      <c r="R63" s="64">
        <f t="shared" si="54"/>
        <v>1</v>
      </c>
      <c r="S63" s="88">
        <v>62</v>
      </c>
      <c r="T63" s="119">
        <f t="shared" si="55"/>
        <v>1</v>
      </c>
      <c r="U63" s="120"/>
      <c r="W63" s="121">
        <f t="shared" si="56"/>
        <v>62</v>
      </c>
      <c r="Z63" s="121">
        <f t="shared" si="57"/>
        <v>62</v>
      </c>
      <c r="AA63" s="121" t="s">
        <v>153</v>
      </c>
      <c r="AU63" s="121">
        <f t="shared" si="58"/>
        <v>62</v>
      </c>
      <c r="AV63" s="121" t="s">
        <v>144</v>
      </c>
    </row>
    <row r="64" spans="2:48" s="121" customFormat="1" hidden="1" x14ac:dyDescent="0.25">
      <c r="B64" s="101">
        <v>4</v>
      </c>
      <c r="C64" s="122" t="s">
        <v>72</v>
      </c>
      <c r="D64" s="101">
        <v>44</v>
      </c>
      <c r="E64" s="98">
        <v>42</v>
      </c>
      <c r="F64" s="98">
        <f t="shared" si="49"/>
        <v>42</v>
      </c>
      <c r="G64" s="98"/>
      <c r="H64" s="98"/>
      <c r="I64" s="102">
        <v>1</v>
      </c>
      <c r="J64" s="107">
        <v>44</v>
      </c>
      <c r="K64" s="65">
        <f t="shared" si="51"/>
        <v>1</v>
      </c>
      <c r="L64" s="104">
        <v>44</v>
      </c>
      <c r="M64" s="66">
        <f t="shared" si="52"/>
        <v>1</v>
      </c>
      <c r="N64" s="105">
        <v>44</v>
      </c>
      <c r="O64" s="106">
        <f t="shared" si="53"/>
        <v>1</v>
      </c>
      <c r="P64" s="98">
        <v>2</v>
      </c>
      <c r="Q64" s="98">
        <v>2</v>
      </c>
      <c r="R64" s="64">
        <v>1</v>
      </c>
      <c r="S64" s="88">
        <v>44</v>
      </c>
      <c r="T64" s="119">
        <f t="shared" si="55"/>
        <v>1</v>
      </c>
      <c r="U64" s="120"/>
      <c r="W64" s="121">
        <f t="shared" si="56"/>
        <v>44</v>
      </c>
      <c r="Z64" s="121">
        <f t="shared" si="57"/>
        <v>44</v>
      </c>
      <c r="AA64" s="121" t="s">
        <v>153</v>
      </c>
      <c r="AU64" s="121">
        <f t="shared" si="58"/>
        <v>44</v>
      </c>
      <c r="AV64" s="121" t="s">
        <v>144</v>
      </c>
    </row>
    <row r="65" spans="2:48" s="121" customFormat="1" hidden="1" x14ac:dyDescent="0.25">
      <c r="B65" s="101">
        <v>5</v>
      </c>
      <c r="C65" s="122" t="s">
        <v>73</v>
      </c>
      <c r="D65" s="101">
        <v>54</v>
      </c>
      <c r="E65" s="98">
        <v>44</v>
      </c>
      <c r="F65" s="98">
        <v>44</v>
      </c>
      <c r="G65" s="98"/>
      <c r="H65" s="98"/>
      <c r="I65" s="102">
        <f t="shared" si="50"/>
        <v>1</v>
      </c>
      <c r="J65" s="107">
        <v>54</v>
      </c>
      <c r="K65" s="65">
        <f t="shared" si="51"/>
        <v>1</v>
      </c>
      <c r="L65" s="104">
        <v>54</v>
      </c>
      <c r="M65" s="66">
        <f t="shared" si="52"/>
        <v>1</v>
      </c>
      <c r="N65" s="105">
        <v>54</v>
      </c>
      <c r="O65" s="106">
        <f t="shared" si="53"/>
        <v>1</v>
      </c>
      <c r="P65" s="98">
        <v>10</v>
      </c>
      <c r="Q65" s="98">
        <v>10</v>
      </c>
      <c r="R65" s="64">
        <f t="shared" si="54"/>
        <v>1</v>
      </c>
      <c r="S65" s="88">
        <v>54</v>
      </c>
      <c r="T65" s="119">
        <f t="shared" si="55"/>
        <v>1</v>
      </c>
      <c r="U65" s="120"/>
      <c r="W65" s="121">
        <f t="shared" si="56"/>
        <v>54</v>
      </c>
      <c r="Z65" s="121">
        <f t="shared" si="57"/>
        <v>54</v>
      </c>
      <c r="AA65" s="121" t="s">
        <v>153</v>
      </c>
      <c r="AU65" s="121">
        <f t="shared" si="58"/>
        <v>54</v>
      </c>
      <c r="AV65" s="121" t="s">
        <v>144</v>
      </c>
    </row>
    <row r="66" spans="2:48" s="121" customFormat="1" hidden="1" x14ac:dyDescent="0.25">
      <c r="B66" s="101">
        <v>6</v>
      </c>
      <c r="C66" s="122" t="s">
        <v>74</v>
      </c>
      <c r="D66" s="101">
        <v>22</v>
      </c>
      <c r="E66" s="98">
        <v>16</v>
      </c>
      <c r="F66" s="98">
        <f t="shared" si="49"/>
        <v>16</v>
      </c>
      <c r="G66" s="98"/>
      <c r="H66" s="98"/>
      <c r="I66" s="102">
        <f t="shared" si="50"/>
        <v>1</v>
      </c>
      <c r="J66" s="107">
        <v>22</v>
      </c>
      <c r="K66" s="65">
        <f t="shared" si="51"/>
        <v>1</v>
      </c>
      <c r="L66" s="104">
        <v>22</v>
      </c>
      <c r="M66" s="66">
        <f t="shared" si="52"/>
        <v>1</v>
      </c>
      <c r="N66" s="105">
        <v>22</v>
      </c>
      <c r="O66" s="106">
        <f t="shared" si="53"/>
        <v>1</v>
      </c>
      <c r="P66" s="98">
        <v>6</v>
      </c>
      <c r="Q66" s="98">
        <v>6</v>
      </c>
      <c r="R66" s="64">
        <f t="shared" si="54"/>
        <v>1</v>
      </c>
      <c r="S66" s="88">
        <v>22</v>
      </c>
      <c r="T66" s="119">
        <f t="shared" si="55"/>
        <v>1</v>
      </c>
      <c r="U66" s="120"/>
      <c r="W66" s="121">
        <f t="shared" si="56"/>
        <v>22</v>
      </c>
      <c r="Z66" s="121">
        <f t="shared" si="57"/>
        <v>22</v>
      </c>
      <c r="AA66" s="121" t="s">
        <v>153</v>
      </c>
      <c r="AU66" s="121">
        <f t="shared" si="58"/>
        <v>22</v>
      </c>
      <c r="AV66" s="121" t="s">
        <v>144</v>
      </c>
    </row>
    <row r="67" spans="2:48" s="121" customFormat="1" hidden="1" x14ac:dyDescent="0.25">
      <c r="B67" s="101">
        <v>7</v>
      </c>
      <c r="C67" s="122" t="s">
        <v>75</v>
      </c>
      <c r="D67" s="101">
        <v>50</v>
      </c>
      <c r="E67" s="98">
        <v>50</v>
      </c>
      <c r="F67" s="98">
        <v>50</v>
      </c>
      <c r="G67" s="98"/>
      <c r="H67" s="98"/>
      <c r="I67" s="102">
        <v>1</v>
      </c>
      <c r="J67" s="107">
        <v>50</v>
      </c>
      <c r="K67" s="65">
        <f t="shared" si="51"/>
        <v>1</v>
      </c>
      <c r="L67" s="104">
        <v>50</v>
      </c>
      <c r="M67" s="66">
        <f t="shared" si="52"/>
        <v>1</v>
      </c>
      <c r="N67" s="105">
        <v>50</v>
      </c>
      <c r="O67" s="106">
        <f t="shared" si="53"/>
        <v>1</v>
      </c>
      <c r="P67" s="98">
        <v>0</v>
      </c>
      <c r="Q67" s="98">
        <v>0</v>
      </c>
      <c r="R67" s="64">
        <v>1</v>
      </c>
      <c r="S67" s="88">
        <v>50</v>
      </c>
      <c r="T67" s="119">
        <f t="shared" si="55"/>
        <v>1</v>
      </c>
      <c r="U67" s="120"/>
      <c r="W67" s="121">
        <f t="shared" si="56"/>
        <v>50</v>
      </c>
      <c r="Z67" s="121">
        <f t="shared" si="57"/>
        <v>50</v>
      </c>
      <c r="AA67" s="121" t="s">
        <v>153</v>
      </c>
      <c r="AU67" s="121">
        <f t="shared" si="58"/>
        <v>50</v>
      </c>
      <c r="AV67" s="121" t="s">
        <v>144</v>
      </c>
    </row>
    <row r="68" spans="2:48" s="121" customFormat="1" hidden="1" x14ac:dyDescent="0.25">
      <c r="B68" s="101">
        <v>8</v>
      </c>
      <c r="C68" s="122" t="s">
        <v>76</v>
      </c>
      <c r="D68" s="101">
        <v>25</v>
      </c>
      <c r="E68" s="98">
        <v>24</v>
      </c>
      <c r="F68" s="98">
        <v>24</v>
      </c>
      <c r="G68" s="98"/>
      <c r="H68" s="98"/>
      <c r="I68" s="102">
        <v>1</v>
      </c>
      <c r="J68" s="107">
        <v>25</v>
      </c>
      <c r="K68" s="65">
        <f t="shared" si="51"/>
        <v>1</v>
      </c>
      <c r="L68" s="104">
        <v>25</v>
      </c>
      <c r="M68" s="66">
        <f t="shared" si="52"/>
        <v>1</v>
      </c>
      <c r="N68" s="105">
        <v>25</v>
      </c>
      <c r="O68" s="106">
        <f t="shared" si="53"/>
        <v>1</v>
      </c>
      <c r="P68" s="98">
        <v>1</v>
      </c>
      <c r="Q68" s="98">
        <v>1</v>
      </c>
      <c r="R68" s="64">
        <v>1</v>
      </c>
      <c r="S68" s="88">
        <v>25</v>
      </c>
      <c r="T68" s="119">
        <f t="shared" si="55"/>
        <v>1</v>
      </c>
      <c r="U68" s="120"/>
      <c r="W68" s="121">
        <f t="shared" si="56"/>
        <v>25</v>
      </c>
      <c r="Z68" s="121">
        <f t="shared" si="57"/>
        <v>25</v>
      </c>
      <c r="AA68" s="121" t="s">
        <v>153</v>
      </c>
      <c r="AU68" s="121">
        <f t="shared" si="58"/>
        <v>25</v>
      </c>
      <c r="AV68" s="121" t="s">
        <v>144</v>
      </c>
    </row>
    <row r="69" spans="2:48" s="121" customFormat="1" hidden="1" x14ac:dyDescent="0.25">
      <c r="B69" s="101">
        <v>9</v>
      </c>
      <c r="C69" s="122" t="s">
        <v>77</v>
      </c>
      <c r="D69" s="101">
        <v>29</v>
      </c>
      <c r="E69" s="98">
        <f t="shared" ref="E69:E78" si="59">D69-P69</f>
        <v>24</v>
      </c>
      <c r="F69" s="98">
        <f t="shared" si="49"/>
        <v>24</v>
      </c>
      <c r="G69" s="98"/>
      <c r="H69" s="98"/>
      <c r="I69" s="102">
        <v>1</v>
      </c>
      <c r="J69" s="107">
        <v>29</v>
      </c>
      <c r="K69" s="65">
        <f t="shared" si="51"/>
        <v>1</v>
      </c>
      <c r="L69" s="104">
        <v>29</v>
      </c>
      <c r="M69" s="66">
        <f t="shared" si="52"/>
        <v>1</v>
      </c>
      <c r="N69" s="105">
        <v>29</v>
      </c>
      <c r="O69" s="106">
        <f t="shared" si="53"/>
        <v>1</v>
      </c>
      <c r="P69" s="98">
        <v>5</v>
      </c>
      <c r="Q69" s="98">
        <v>5</v>
      </c>
      <c r="R69" s="64">
        <f t="shared" si="54"/>
        <v>1</v>
      </c>
      <c r="S69" s="88">
        <v>28</v>
      </c>
      <c r="T69" s="119">
        <f t="shared" si="55"/>
        <v>0.96551724137931039</v>
      </c>
      <c r="U69" s="120"/>
      <c r="W69" s="121">
        <f t="shared" si="56"/>
        <v>29</v>
      </c>
      <c r="Z69" s="121">
        <f t="shared" si="57"/>
        <v>29</v>
      </c>
      <c r="AA69" s="121" t="s">
        <v>153</v>
      </c>
      <c r="AU69" s="121">
        <f t="shared" si="58"/>
        <v>29</v>
      </c>
      <c r="AV69" s="121" t="s">
        <v>144</v>
      </c>
    </row>
    <row r="70" spans="2:48" s="121" customFormat="1" hidden="1" x14ac:dyDescent="0.25">
      <c r="B70" s="101">
        <v>10</v>
      </c>
      <c r="C70" s="122" t="s">
        <v>78</v>
      </c>
      <c r="D70" s="101">
        <v>10</v>
      </c>
      <c r="E70" s="98">
        <v>10</v>
      </c>
      <c r="F70" s="98">
        <f t="shared" si="49"/>
        <v>10</v>
      </c>
      <c r="G70" s="98"/>
      <c r="H70" s="98"/>
      <c r="I70" s="102">
        <v>1</v>
      </c>
      <c r="J70" s="107">
        <v>10</v>
      </c>
      <c r="K70" s="65">
        <f t="shared" si="51"/>
        <v>1</v>
      </c>
      <c r="L70" s="104">
        <v>10</v>
      </c>
      <c r="M70" s="66">
        <f t="shared" si="52"/>
        <v>1</v>
      </c>
      <c r="N70" s="105">
        <v>10</v>
      </c>
      <c r="O70" s="106">
        <f t="shared" si="53"/>
        <v>1</v>
      </c>
      <c r="P70" s="98">
        <v>0</v>
      </c>
      <c r="Q70" s="98">
        <v>0</v>
      </c>
      <c r="R70" s="64">
        <v>1</v>
      </c>
      <c r="S70" s="88">
        <v>10</v>
      </c>
      <c r="T70" s="119">
        <f t="shared" si="55"/>
        <v>1</v>
      </c>
      <c r="U70" s="120"/>
      <c r="W70" s="121">
        <f t="shared" si="56"/>
        <v>10</v>
      </c>
      <c r="Z70" s="121">
        <f t="shared" si="57"/>
        <v>10</v>
      </c>
      <c r="AA70" s="121" t="s">
        <v>153</v>
      </c>
      <c r="AU70" s="121">
        <f t="shared" si="58"/>
        <v>10</v>
      </c>
      <c r="AV70" s="121" t="s">
        <v>144</v>
      </c>
    </row>
    <row r="71" spans="2:48" s="121" customFormat="1" hidden="1" x14ac:dyDescent="0.25">
      <c r="B71" s="101">
        <v>11</v>
      </c>
      <c r="C71" s="122" t="s">
        <v>79</v>
      </c>
      <c r="D71" s="101">
        <v>10</v>
      </c>
      <c r="E71" s="98">
        <v>10</v>
      </c>
      <c r="F71" s="98">
        <v>10</v>
      </c>
      <c r="G71" s="98"/>
      <c r="H71" s="98"/>
      <c r="I71" s="102">
        <v>1</v>
      </c>
      <c r="J71" s="107">
        <v>10</v>
      </c>
      <c r="K71" s="65">
        <f t="shared" si="51"/>
        <v>1</v>
      </c>
      <c r="L71" s="104">
        <v>10</v>
      </c>
      <c r="M71" s="66">
        <f t="shared" si="52"/>
        <v>1</v>
      </c>
      <c r="N71" s="105">
        <v>10</v>
      </c>
      <c r="O71" s="106">
        <f t="shared" si="53"/>
        <v>1</v>
      </c>
      <c r="P71" s="98">
        <v>0</v>
      </c>
      <c r="Q71" s="98">
        <v>0</v>
      </c>
      <c r="R71" s="64">
        <v>1</v>
      </c>
      <c r="S71" s="88">
        <v>10</v>
      </c>
      <c r="T71" s="119">
        <f t="shared" si="55"/>
        <v>1</v>
      </c>
      <c r="U71" s="120"/>
      <c r="W71" s="121">
        <f t="shared" si="56"/>
        <v>10</v>
      </c>
      <c r="Z71" s="121">
        <f t="shared" si="57"/>
        <v>10</v>
      </c>
      <c r="AA71" s="121" t="s">
        <v>153</v>
      </c>
      <c r="AU71" s="121">
        <f t="shared" si="58"/>
        <v>10</v>
      </c>
      <c r="AV71" s="121" t="s">
        <v>144</v>
      </c>
    </row>
    <row r="72" spans="2:48" s="121" customFormat="1" hidden="1" x14ac:dyDescent="0.25">
      <c r="B72" s="101">
        <v>12</v>
      </c>
      <c r="C72" s="122" t="s">
        <v>80</v>
      </c>
      <c r="D72" s="101">
        <v>12</v>
      </c>
      <c r="E72" s="98">
        <v>12</v>
      </c>
      <c r="F72" s="98">
        <f t="shared" si="49"/>
        <v>12</v>
      </c>
      <c r="G72" s="98"/>
      <c r="H72" s="98"/>
      <c r="I72" s="102">
        <v>1</v>
      </c>
      <c r="J72" s="107">
        <v>12</v>
      </c>
      <c r="K72" s="65">
        <f t="shared" si="51"/>
        <v>1</v>
      </c>
      <c r="L72" s="104">
        <v>12</v>
      </c>
      <c r="M72" s="66">
        <f t="shared" si="52"/>
        <v>1</v>
      </c>
      <c r="N72" s="105">
        <v>12</v>
      </c>
      <c r="O72" s="106">
        <f t="shared" si="53"/>
        <v>1</v>
      </c>
      <c r="P72" s="98">
        <v>0</v>
      </c>
      <c r="Q72" s="98">
        <v>0</v>
      </c>
      <c r="R72" s="64">
        <v>1</v>
      </c>
      <c r="S72" s="88">
        <v>12</v>
      </c>
      <c r="T72" s="119">
        <f t="shared" si="55"/>
        <v>1</v>
      </c>
      <c r="U72" s="120"/>
      <c r="W72" s="121">
        <f t="shared" si="56"/>
        <v>12</v>
      </c>
      <c r="Z72" s="121">
        <f t="shared" si="57"/>
        <v>12</v>
      </c>
      <c r="AA72" s="121" t="s">
        <v>153</v>
      </c>
      <c r="AU72" s="121">
        <f t="shared" si="58"/>
        <v>12</v>
      </c>
      <c r="AV72" s="121" t="s">
        <v>144</v>
      </c>
    </row>
    <row r="73" spans="2:48" s="121" customFormat="1" hidden="1" x14ac:dyDescent="0.25">
      <c r="B73" s="101">
        <v>13</v>
      </c>
      <c r="C73" s="122" t="s">
        <v>81</v>
      </c>
      <c r="D73" s="101">
        <v>7</v>
      </c>
      <c r="E73" s="98">
        <f t="shared" si="59"/>
        <v>6</v>
      </c>
      <c r="F73" s="98">
        <f t="shared" si="49"/>
        <v>6</v>
      </c>
      <c r="G73" s="98"/>
      <c r="H73" s="98"/>
      <c r="I73" s="102">
        <f t="shared" si="50"/>
        <v>1</v>
      </c>
      <c r="J73" s="107">
        <v>7</v>
      </c>
      <c r="K73" s="65">
        <f t="shared" si="51"/>
        <v>1</v>
      </c>
      <c r="L73" s="104">
        <v>7</v>
      </c>
      <c r="M73" s="66">
        <f t="shared" si="52"/>
        <v>1</v>
      </c>
      <c r="N73" s="105">
        <v>7</v>
      </c>
      <c r="O73" s="106">
        <f t="shared" si="53"/>
        <v>1</v>
      </c>
      <c r="P73" s="98">
        <v>1</v>
      </c>
      <c r="Q73" s="98">
        <v>1</v>
      </c>
      <c r="R73" s="64">
        <f t="shared" si="54"/>
        <v>1</v>
      </c>
      <c r="S73" s="88">
        <v>7</v>
      </c>
      <c r="T73" s="119">
        <f t="shared" si="55"/>
        <v>1</v>
      </c>
      <c r="U73" s="120"/>
      <c r="W73" s="121">
        <f t="shared" si="56"/>
        <v>7</v>
      </c>
      <c r="Z73" s="121">
        <f t="shared" si="57"/>
        <v>7</v>
      </c>
      <c r="AA73" s="121" t="s">
        <v>153</v>
      </c>
      <c r="AU73" s="121">
        <f t="shared" si="58"/>
        <v>7</v>
      </c>
      <c r="AV73" s="121" t="s">
        <v>144</v>
      </c>
    </row>
    <row r="74" spans="2:48" s="121" customFormat="1" hidden="1" x14ac:dyDescent="0.25">
      <c r="B74" s="101">
        <v>14</v>
      </c>
      <c r="C74" s="122" t="s">
        <v>82</v>
      </c>
      <c r="D74" s="101">
        <v>8</v>
      </c>
      <c r="E74" s="98">
        <v>8</v>
      </c>
      <c r="F74" s="98">
        <f t="shared" si="49"/>
        <v>8</v>
      </c>
      <c r="G74" s="98"/>
      <c r="H74" s="98"/>
      <c r="I74" s="102">
        <v>1</v>
      </c>
      <c r="J74" s="107">
        <v>8</v>
      </c>
      <c r="K74" s="65">
        <f t="shared" si="51"/>
        <v>1</v>
      </c>
      <c r="L74" s="104">
        <v>8</v>
      </c>
      <c r="M74" s="66">
        <f t="shared" si="52"/>
        <v>1</v>
      </c>
      <c r="N74" s="105">
        <v>8</v>
      </c>
      <c r="O74" s="106">
        <f t="shared" si="53"/>
        <v>1</v>
      </c>
      <c r="P74" s="98">
        <v>0</v>
      </c>
      <c r="Q74" s="98">
        <v>0</v>
      </c>
      <c r="R74" s="64">
        <v>1</v>
      </c>
      <c r="S74" s="88">
        <v>8</v>
      </c>
      <c r="T74" s="119">
        <f t="shared" si="55"/>
        <v>1</v>
      </c>
      <c r="U74" s="120"/>
      <c r="W74" s="121">
        <f t="shared" si="56"/>
        <v>8</v>
      </c>
      <c r="Z74" s="121">
        <f t="shared" si="57"/>
        <v>8</v>
      </c>
      <c r="AA74" s="121" t="s">
        <v>153</v>
      </c>
      <c r="AU74" s="121">
        <f t="shared" si="58"/>
        <v>8</v>
      </c>
      <c r="AV74" s="121" t="s">
        <v>144</v>
      </c>
    </row>
    <row r="75" spans="2:48" s="121" customFormat="1" hidden="1" x14ac:dyDescent="0.25">
      <c r="B75" s="101">
        <v>15</v>
      </c>
      <c r="C75" s="122" t="s">
        <v>83</v>
      </c>
      <c r="D75" s="101">
        <v>20</v>
      </c>
      <c r="E75" s="98">
        <v>20</v>
      </c>
      <c r="F75" s="98">
        <v>20</v>
      </c>
      <c r="G75" s="98"/>
      <c r="H75" s="98"/>
      <c r="I75" s="102">
        <v>1</v>
      </c>
      <c r="J75" s="107">
        <v>20</v>
      </c>
      <c r="K75" s="65">
        <f t="shared" si="51"/>
        <v>1</v>
      </c>
      <c r="L75" s="104">
        <v>20</v>
      </c>
      <c r="M75" s="66">
        <f t="shared" si="52"/>
        <v>1</v>
      </c>
      <c r="N75" s="105">
        <v>20</v>
      </c>
      <c r="O75" s="106">
        <f t="shared" si="53"/>
        <v>1</v>
      </c>
      <c r="P75" s="98">
        <v>0</v>
      </c>
      <c r="Q75" s="98">
        <v>0</v>
      </c>
      <c r="R75" s="64">
        <v>1</v>
      </c>
      <c r="S75" s="88">
        <v>20</v>
      </c>
      <c r="T75" s="119">
        <f t="shared" si="55"/>
        <v>1</v>
      </c>
      <c r="U75" s="120"/>
      <c r="W75" s="121">
        <f t="shared" si="56"/>
        <v>20</v>
      </c>
      <c r="Z75" s="121">
        <f t="shared" si="57"/>
        <v>20</v>
      </c>
      <c r="AA75" s="121" t="s">
        <v>153</v>
      </c>
      <c r="AU75" s="121">
        <f t="shared" si="58"/>
        <v>20</v>
      </c>
      <c r="AV75" s="121" t="s">
        <v>144</v>
      </c>
    </row>
    <row r="76" spans="2:48" s="121" customFormat="1" hidden="1" x14ac:dyDescent="0.25">
      <c r="B76" s="101">
        <v>16</v>
      </c>
      <c r="C76" s="122" t="s">
        <v>84</v>
      </c>
      <c r="D76" s="101">
        <v>15</v>
      </c>
      <c r="E76" s="98">
        <v>11</v>
      </c>
      <c r="F76" s="98">
        <f t="shared" si="49"/>
        <v>11</v>
      </c>
      <c r="G76" s="98"/>
      <c r="H76" s="98"/>
      <c r="I76" s="102">
        <v>1</v>
      </c>
      <c r="J76" s="107">
        <v>15</v>
      </c>
      <c r="K76" s="65">
        <f t="shared" si="51"/>
        <v>1</v>
      </c>
      <c r="L76" s="104">
        <v>15</v>
      </c>
      <c r="M76" s="66">
        <f t="shared" si="52"/>
        <v>1</v>
      </c>
      <c r="N76" s="105">
        <v>15</v>
      </c>
      <c r="O76" s="106">
        <f t="shared" si="53"/>
        <v>1</v>
      </c>
      <c r="P76" s="98">
        <v>4</v>
      </c>
      <c r="Q76" s="98">
        <v>4</v>
      </c>
      <c r="R76" s="64">
        <f t="shared" si="54"/>
        <v>1</v>
      </c>
      <c r="S76" s="88">
        <v>6</v>
      </c>
      <c r="T76" s="119">
        <f t="shared" si="55"/>
        <v>0.4</v>
      </c>
      <c r="U76" s="120"/>
      <c r="W76" s="121">
        <f t="shared" si="56"/>
        <v>15</v>
      </c>
      <c r="Z76" s="121">
        <f t="shared" si="57"/>
        <v>15</v>
      </c>
      <c r="AA76" s="121" t="s">
        <v>153</v>
      </c>
      <c r="AU76" s="121">
        <f t="shared" si="58"/>
        <v>15</v>
      </c>
      <c r="AV76" s="121" t="s">
        <v>144</v>
      </c>
    </row>
    <row r="77" spans="2:48" s="121" customFormat="1" hidden="1" x14ac:dyDescent="0.25">
      <c r="B77" s="101">
        <v>17</v>
      </c>
      <c r="C77" s="122" t="s">
        <v>85</v>
      </c>
      <c r="D77" s="101">
        <v>5</v>
      </c>
      <c r="E77" s="98">
        <v>3</v>
      </c>
      <c r="F77" s="98">
        <v>3</v>
      </c>
      <c r="G77" s="98"/>
      <c r="H77" s="98"/>
      <c r="I77" s="102">
        <v>1</v>
      </c>
      <c r="J77" s="107">
        <v>5</v>
      </c>
      <c r="K77" s="65">
        <f t="shared" si="51"/>
        <v>1</v>
      </c>
      <c r="L77" s="104">
        <v>5</v>
      </c>
      <c r="M77" s="66">
        <f t="shared" si="52"/>
        <v>1</v>
      </c>
      <c r="N77" s="105">
        <v>5</v>
      </c>
      <c r="O77" s="106">
        <f t="shared" si="53"/>
        <v>1</v>
      </c>
      <c r="P77" s="98">
        <v>2</v>
      </c>
      <c r="Q77" s="98">
        <v>2</v>
      </c>
      <c r="R77" s="64">
        <v>1</v>
      </c>
      <c r="S77" s="88">
        <v>5</v>
      </c>
      <c r="T77" s="119">
        <f t="shared" si="55"/>
        <v>1</v>
      </c>
      <c r="U77" s="120"/>
      <c r="W77" s="121">
        <f t="shared" si="56"/>
        <v>5</v>
      </c>
      <c r="Z77" s="121">
        <f t="shared" si="57"/>
        <v>5</v>
      </c>
      <c r="AA77" s="121" t="s">
        <v>153</v>
      </c>
      <c r="AU77" s="121">
        <f t="shared" si="58"/>
        <v>5</v>
      </c>
      <c r="AV77" s="121" t="s">
        <v>144</v>
      </c>
    </row>
    <row r="78" spans="2:48" s="121" customFormat="1" hidden="1" x14ac:dyDescent="0.25">
      <c r="B78" s="101">
        <v>18</v>
      </c>
      <c r="C78" s="122" t="s">
        <v>86</v>
      </c>
      <c r="D78" s="101">
        <v>3</v>
      </c>
      <c r="E78" s="98">
        <f t="shared" si="59"/>
        <v>0</v>
      </c>
      <c r="F78" s="98">
        <f t="shared" si="49"/>
        <v>0</v>
      </c>
      <c r="G78" s="98"/>
      <c r="H78" s="98"/>
      <c r="I78" s="102">
        <v>1</v>
      </c>
      <c r="J78" s="107">
        <v>3</v>
      </c>
      <c r="K78" s="65">
        <f t="shared" si="51"/>
        <v>1</v>
      </c>
      <c r="L78" s="104">
        <v>3</v>
      </c>
      <c r="M78" s="66">
        <f t="shared" si="52"/>
        <v>1</v>
      </c>
      <c r="N78" s="105">
        <v>3</v>
      </c>
      <c r="O78" s="106">
        <f t="shared" si="53"/>
        <v>1</v>
      </c>
      <c r="P78" s="98">
        <v>3</v>
      </c>
      <c r="Q78" s="98">
        <v>3</v>
      </c>
      <c r="R78" s="64">
        <v>1</v>
      </c>
      <c r="S78" s="88">
        <v>3</v>
      </c>
      <c r="T78" s="119">
        <f t="shared" si="55"/>
        <v>1</v>
      </c>
      <c r="U78" s="120"/>
      <c r="W78" s="121">
        <f t="shared" si="56"/>
        <v>3</v>
      </c>
      <c r="Z78" s="121">
        <f t="shared" si="57"/>
        <v>3</v>
      </c>
      <c r="AA78" s="121" t="s">
        <v>153</v>
      </c>
      <c r="AU78" s="121">
        <f t="shared" si="58"/>
        <v>3</v>
      </c>
      <c r="AV78" s="121" t="s">
        <v>144</v>
      </c>
    </row>
    <row r="79" spans="2:48" s="126" customFormat="1" hidden="1" x14ac:dyDescent="0.25">
      <c r="B79" s="280" t="s">
        <v>46</v>
      </c>
      <c r="C79" s="280"/>
      <c r="D79" s="123">
        <f>SUM(D61:D78)</f>
        <v>677</v>
      </c>
      <c r="E79" s="123">
        <f>SUM(E61:E78)</f>
        <v>631</v>
      </c>
      <c r="F79" s="123">
        <f>SUM(F61:F78)</f>
        <v>631</v>
      </c>
      <c r="G79" s="123"/>
      <c r="H79" s="123"/>
      <c r="I79" s="124">
        <f>F79/E79</f>
        <v>1</v>
      </c>
      <c r="J79" s="123">
        <f>SUM(J61:J78)</f>
        <v>677</v>
      </c>
      <c r="K79" s="124">
        <f t="shared" si="51"/>
        <v>1</v>
      </c>
      <c r="L79" s="123">
        <f>SUM(L61:L78)</f>
        <v>677</v>
      </c>
      <c r="M79" s="124">
        <f t="shared" si="52"/>
        <v>1</v>
      </c>
      <c r="N79" s="123">
        <f>SUM(N61:N78)</f>
        <v>677</v>
      </c>
      <c r="O79" s="124">
        <f>N79/(D79)</f>
        <v>1</v>
      </c>
      <c r="P79" s="123">
        <f>SUM(P61:P78)</f>
        <v>46</v>
      </c>
      <c r="Q79" s="123">
        <f>SUM(Q61:Q78)</f>
        <v>46</v>
      </c>
      <c r="R79" s="124">
        <f>Q79/P79</f>
        <v>1</v>
      </c>
      <c r="S79" s="123">
        <f>SUM(S61:S78)</f>
        <v>611</v>
      </c>
      <c r="T79" s="124">
        <f t="shared" si="55"/>
        <v>0.9025110782865583</v>
      </c>
      <c r="U79" s="125"/>
      <c r="W79" s="121">
        <f t="shared" si="56"/>
        <v>677</v>
      </c>
      <c r="X79" s="121"/>
    </row>
    <row r="80" spans="2:48" s="121" customFormat="1" hidden="1" x14ac:dyDescent="0.25">
      <c r="B80" s="281" t="s">
        <v>18</v>
      </c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128"/>
    </row>
    <row r="81" spans="2:48" s="121" customFormat="1" hidden="1" x14ac:dyDescent="0.25">
      <c r="B81" s="101">
        <v>1</v>
      </c>
      <c r="C81" s="122" t="s">
        <v>87</v>
      </c>
      <c r="D81" s="101">
        <v>62</v>
      </c>
      <c r="E81" s="98">
        <v>49</v>
      </c>
      <c r="F81" s="98">
        <v>49</v>
      </c>
      <c r="G81" s="98"/>
      <c r="H81" s="98"/>
      <c r="I81" s="64">
        <f t="shared" ref="I81:I91" si="60">F81/E81</f>
        <v>1</v>
      </c>
      <c r="J81" s="107">
        <v>62</v>
      </c>
      <c r="K81" s="65">
        <f>J81/D81</f>
        <v>1</v>
      </c>
      <c r="L81" s="104">
        <v>62</v>
      </c>
      <c r="M81" s="66">
        <f t="shared" ref="M81:M93" si="61">L81/D81</f>
        <v>1</v>
      </c>
      <c r="N81" s="105">
        <v>62</v>
      </c>
      <c r="O81" s="106">
        <f>N81/L81</f>
        <v>1</v>
      </c>
      <c r="P81" s="98">
        <v>13</v>
      </c>
      <c r="Q81" s="98">
        <v>13</v>
      </c>
      <c r="R81" s="64">
        <f>Q81/P81</f>
        <v>1</v>
      </c>
      <c r="S81" s="88">
        <v>62</v>
      </c>
      <c r="T81" s="119">
        <f t="shared" ref="T81:T93" si="62">S81/D81</f>
        <v>1</v>
      </c>
      <c r="U81" s="120"/>
      <c r="W81" s="121">
        <f>E81+P81</f>
        <v>62</v>
      </c>
      <c r="Z81" s="121">
        <f t="shared" ref="Z81:Z92" si="63">E81+P81</f>
        <v>62</v>
      </c>
      <c r="AA81" s="121" t="s">
        <v>153</v>
      </c>
      <c r="AU81" s="121">
        <f t="shared" ref="AU81:AU92" si="64">F81+Q81</f>
        <v>62</v>
      </c>
      <c r="AV81" s="121" t="s">
        <v>144</v>
      </c>
    </row>
    <row r="82" spans="2:48" s="121" customFormat="1" hidden="1" x14ac:dyDescent="0.25">
      <c r="B82" s="101">
        <v>2</v>
      </c>
      <c r="C82" s="122" t="s">
        <v>88</v>
      </c>
      <c r="D82" s="101">
        <v>39</v>
      </c>
      <c r="E82" s="98">
        <v>33</v>
      </c>
      <c r="F82" s="98">
        <v>33</v>
      </c>
      <c r="G82" s="98"/>
      <c r="H82" s="98"/>
      <c r="I82" s="64">
        <f t="shared" si="60"/>
        <v>1</v>
      </c>
      <c r="J82" s="107">
        <v>39</v>
      </c>
      <c r="K82" s="65">
        <f t="shared" ref="K82:K93" si="65">J82/D82</f>
        <v>1</v>
      </c>
      <c r="L82" s="104">
        <v>39</v>
      </c>
      <c r="M82" s="66">
        <f t="shared" si="61"/>
        <v>1</v>
      </c>
      <c r="N82" s="105">
        <v>39</v>
      </c>
      <c r="O82" s="106">
        <f t="shared" ref="O82:O92" si="66">N82/D82</f>
        <v>1</v>
      </c>
      <c r="P82" s="98">
        <v>6</v>
      </c>
      <c r="Q82" s="98">
        <v>6</v>
      </c>
      <c r="R82" s="64">
        <f t="shared" ref="R82:R92" si="67">Q82/P82</f>
        <v>1</v>
      </c>
      <c r="S82" s="88">
        <v>39</v>
      </c>
      <c r="T82" s="119">
        <f t="shared" si="62"/>
        <v>1</v>
      </c>
      <c r="U82" s="120"/>
      <c r="W82" s="121">
        <f>E82+P82</f>
        <v>39</v>
      </c>
      <c r="Z82" s="121">
        <f t="shared" si="63"/>
        <v>39</v>
      </c>
      <c r="AA82" s="121" t="s">
        <v>153</v>
      </c>
      <c r="AU82" s="121">
        <f t="shared" si="64"/>
        <v>39</v>
      </c>
      <c r="AV82" s="121" t="s">
        <v>144</v>
      </c>
    </row>
    <row r="83" spans="2:48" s="121" customFormat="1" hidden="1" x14ac:dyDescent="0.25">
      <c r="B83" s="101">
        <v>3</v>
      </c>
      <c r="C83" s="122" t="s">
        <v>89</v>
      </c>
      <c r="D83" s="101">
        <v>13</v>
      </c>
      <c r="E83" s="98">
        <v>2</v>
      </c>
      <c r="F83" s="98">
        <v>2</v>
      </c>
      <c r="G83" s="98"/>
      <c r="H83" s="98"/>
      <c r="I83" s="64">
        <v>1</v>
      </c>
      <c r="J83" s="107">
        <v>13</v>
      </c>
      <c r="K83" s="65">
        <f t="shared" si="65"/>
        <v>1</v>
      </c>
      <c r="L83" s="104">
        <v>13</v>
      </c>
      <c r="M83" s="66">
        <f t="shared" si="61"/>
        <v>1</v>
      </c>
      <c r="N83" s="105">
        <v>13</v>
      </c>
      <c r="O83" s="106">
        <f t="shared" si="66"/>
        <v>1</v>
      </c>
      <c r="P83" s="98">
        <v>11</v>
      </c>
      <c r="Q83" s="98">
        <v>11</v>
      </c>
      <c r="R83" s="64">
        <f t="shared" si="67"/>
        <v>1</v>
      </c>
      <c r="S83" s="88">
        <v>13</v>
      </c>
      <c r="T83" s="119">
        <f t="shared" si="62"/>
        <v>1</v>
      </c>
      <c r="U83" s="120"/>
      <c r="W83" s="121">
        <f>E83+P83</f>
        <v>13</v>
      </c>
      <c r="Z83" s="121">
        <f t="shared" si="63"/>
        <v>13</v>
      </c>
      <c r="AA83" s="121" t="s">
        <v>153</v>
      </c>
      <c r="AU83" s="121">
        <f t="shared" si="64"/>
        <v>13</v>
      </c>
      <c r="AV83" s="121" t="s">
        <v>144</v>
      </c>
    </row>
    <row r="84" spans="2:48" s="121" customFormat="1" hidden="1" x14ac:dyDescent="0.25">
      <c r="B84" s="101">
        <v>4</v>
      </c>
      <c r="C84" s="122" t="s">
        <v>90</v>
      </c>
      <c r="D84" s="101">
        <v>25</v>
      </c>
      <c r="E84" s="98">
        <v>19</v>
      </c>
      <c r="F84" s="98">
        <v>19</v>
      </c>
      <c r="G84" s="98"/>
      <c r="H84" s="98"/>
      <c r="I84" s="64">
        <v>1</v>
      </c>
      <c r="J84" s="107">
        <v>25</v>
      </c>
      <c r="K84" s="65">
        <f t="shared" si="65"/>
        <v>1</v>
      </c>
      <c r="L84" s="104">
        <v>25</v>
      </c>
      <c r="M84" s="66">
        <f t="shared" si="61"/>
        <v>1</v>
      </c>
      <c r="N84" s="105">
        <v>25</v>
      </c>
      <c r="O84" s="106">
        <f t="shared" si="66"/>
        <v>1</v>
      </c>
      <c r="P84" s="98">
        <v>6</v>
      </c>
      <c r="Q84" s="98">
        <v>6</v>
      </c>
      <c r="R84" s="64">
        <f t="shared" si="67"/>
        <v>1</v>
      </c>
      <c r="S84" s="88">
        <v>25</v>
      </c>
      <c r="T84" s="119">
        <f t="shared" si="62"/>
        <v>1</v>
      </c>
      <c r="U84" s="120"/>
      <c r="W84" s="121">
        <f t="shared" ref="W84:W93" si="68">E84+P84</f>
        <v>25</v>
      </c>
      <c r="Z84" s="121">
        <f t="shared" si="63"/>
        <v>25</v>
      </c>
      <c r="AA84" s="121" t="s">
        <v>153</v>
      </c>
      <c r="AU84" s="121">
        <f t="shared" si="64"/>
        <v>25</v>
      </c>
      <c r="AV84" s="121" t="s">
        <v>144</v>
      </c>
    </row>
    <row r="85" spans="2:48" s="121" customFormat="1" hidden="1" x14ac:dyDescent="0.25">
      <c r="B85" s="101">
        <v>5</v>
      </c>
      <c r="C85" s="122" t="s">
        <v>91</v>
      </c>
      <c r="D85" s="101">
        <v>163</v>
      </c>
      <c r="E85" s="98">
        <v>69</v>
      </c>
      <c r="F85" s="98">
        <v>69</v>
      </c>
      <c r="G85" s="98"/>
      <c r="H85" s="98"/>
      <c r="I85" s="64">
        <f t="shared" si="60"/>
        <v>1</v>
      </c>
      <c r="J85" s="107">
        <v>163</v>
      </c>
      <c r="K85" s="65">
        <f t="shared" si="65"/>
        <v>1</v>
      </c>
      <c r="L85" s="104">
        <v>163</v>
      </c>
      <c r="M85" s="66">
        <f t="shared" si="61"/>
        <v>1</v>
      </c>
      <c r="N85" s="105">
        <v>163</v>
      </c>
      <c r="O85" s="106">
        <f t="shared" si="66"/>
        <v>1</v>
      </c>
      <c r="P85" s="98">
        <v>94</v>
      </c>
      <c r="Q85" s="98">
        <v>94</v>
      </c>
      <c r="R85" s="64">
        <f t="shared" si="67"/>
        <v>1</v>
      </c>
      <c r="S85" s="88">
        <v>163</v>
      </c>
      <c r="T85" s="119">
        <f t="shared" si="62"/>
        <v>1</v>
      </c>
      <c r="U85" s="120"/>
      <c r="W85" s="121">
        <f t="shared" si="68"/>
        <v>163</v>
      </c>
      <c r="Z85" s="121">
        <f t="shared" si="63"/>
        <v>163</v>
      </c>
      <c r="AA85" s="121" t="s">
        <v>153</v>
      </c>
      <c r="AU85" s="121">
        <f t="shared" si="64"/>
        <v>163</v>
      </c>
      <c r="AV85" s="121" t="s">
        <v>144</v>
      </c>
    </row>
    <row r="86" spans="2:48" s="121" customFormat="1" hidden="1" x14ac:dyDescent="0.25">
      <c r="B86" s="101">
        <v>6</v>
      </c>
      <c r="C86" s="122" t="s">
        <v>92</v>
      </c>
      <c r="D86" s="101">
        <v>50</v>
      </c>
      <c r="E86" s="98">
        <v>0</v>
      </c>
      <c r="F86" s="98">
        <v>0</v>
      </c>
      <c r="G86" s="98"/>
      <c r="H86" s="98"/>
      <c r="I86" s="64">
        <v>1</v>
      </c>
      <c r="J86" s="107">
        <v>50</v>
      </c>
      <c r="K86" s="65">
        <f t="shared" si="65"/>
        <v>1</v>
      </c>
      <c r="L86" s="104">
        <v>50</v>
      </c>
      <c r="M86" s="66">
        <f t="shared" si="61"/>
        <v>1</v>
      </c>
      <c r="N86" s="105">
        <v>50</v>
      </c>
      <c r="O86" s="106">
        <f t="shared" si="66"/>
        <v>1</v>
      </c>
      <c r="P86" s="98">
        <v>50</v>
      </c>
      <c r="Q86" s="98">
        <v>50</v>
      </c>
      <c r="R86" s="64">
        <f t="shared" si="67"/>
        <v>1</v>
      </c>
      <c r="S86" s="88">
        <v>50</v>
      </c>
      <c r="T86" s="119">
        <f t="shared" si="62"/>
        <v>1</v>
      </c>
      <c r="U86" s="120"/>
      <c r="W86" s="121">
        <f t="shared" si="68"/>
        <v>50</v>
      </c>
      <c r="Z86" s="121">
        <f t="shared" si="63"/>
        <v>50</v>
      </c>
      <c r="AA86" s="121" t="s">
        <v>153</v>
      </c>
      <c r="AU86" s="121">
        <f t="shared" si="64"/>
        <v>50</v>
      </c>
      <c r="AV86" s="121" t="s">
        <v>144</v>
      </c>
    </row>
    <row r="87" spans="2:48" s="121" customFormat="1" hidden="1" x14ac:dyDescent="0.25">
      <c r="B87" s="101">
        <v>7</v>
      </c>
      <c r="C87" s="122" t="s">
        <v>156</v>
      </c>
      <c r="D87" s="101">
        <v>42</v>
      </c>
      <c r="E87" s="98">
        <v>14</v>
      </c>
      <c r="F87" s="98">
        <v>14</v>
      </c>
      <c r="G87" s="98"/>
      <c r="H87" s="98"/>
      <c r="I87" s="64">
        <f t="shared" si="60"/>
        <v>1</v>
      </c>
      <c r="J87" s="107">
        <v>42</v>
      </c>
      <c r="K87" s="65">
        <f t="shared" si="65"/>
        <v>1</v>
      </c>
      <c r="L87" s="104">
        <v>42</v>
      </c>
      <c r="M87" s="66">
        <f t="shared" si="61"/>
        <v>1</v>
      </c>
      <c r="N87" s="105">
        <v>42</v>
      </c>
      <c r="O87" s="106">
        <f t="shared" si="66"/>
        <v>1</v>
      </c>
      <c r="P87" s="98">
        <v>28</v>
      </c>
      <c r="Q87" s="98">
        <v>28</v>
      </c>
      <c r="R87" s="64">
        <f t="shared" si="67"/>
        <v>1</v>
      </c>
      <c r="S87" s="88">
        <v>42</v>
      </c>
      <c r="T87" s="119">
        <f t="shared" si="62"/>
        <v>1</v>
      </c>
      <c r="U87" s="120"/>
      <c r="W87" s="121">
        <f t="shared" si="68"/>
        <v>42</v>
      </c>
      <c r="Z87" s="161">
        <f t="shared" si="63"/>
        <v>42</v>
      </c>
      <c r="AA87" s="121" t="s">
        <v>153</v>
      </c>
      <c r="AU87" s="121">
        <f t="shared" si="64"/>
        <v>42</v>
      </c>
      <c r="AV87" s="121" t="s">
        <v>144</v>
      </c>
    </row>
    <row r="88" spans="2:48" s="121" customFormat="1" hidden="1" x14ac:dyDescent="0.25">
      <c r="B88" s="101">
        <v>8</v>
      </c>
      <c r="C88" s="122" t="s">
        <v>94</v>
      </c>
      <c r="D88" s="101">
        <v>24</v>
      </c>
      <c r="E88" s="98">
        <v>16</v>
      </c>
      <c r="F88" s="98">
        <v>16</v>
      </c>
      <c r="G88" s="98"/>
      <c r="H88" s="98"/>
      <c r="I88" s="64">
        <v>1</v>
      </c>
      <c r="J88" s="107">
        <v>24</v>
      </c>
      <c r="K88" s="65">
        <f t="shared" si="65"/>
        <v>1</v>
      </c>
      <c r="L88" s="104">
        <v>24</v>
      </c>
      <c r="M88" s="66">
        <f t="shared" si="61"/>
        <v>1</v>
      </c>
      <c r="N88" s="105">
        <v>24</v>
      </c>
      <c r="O88" s="106">
        <f t="shared" si="66"/>
        <v>1</v>
      </c>
      <c r="P88" s="98">
        <v>8</v>
      </c>
      <c r="Q88" s="98">
        <v>8</v>
      </c>
      <c r="R88" s="64">
        <f t="shared" si="67"/>
        <v>1</v>
      </c>
      <c r="S88" s="88">
        <v>24</v>
      </c>
      <c r="T88" s="119">
        <f t="shared" si="62"/>
        <v>1</v>
      </c>
      <c r="U88" s="120"/>
      <c r="W88" s="121">
        <f t="shared" si="68"/>
        <v>24</v>
      </c>
      <c r="Z88" s="121">
        <f t="shared" si="63"/>
        <v>24</v>
      </c>
      <c r="AA88" s="121" t="s">
        <v>153</v>
      </c>
      <c r="AU88" s="121">
        <f t="shared" si="64"/>
        <v>24</v>
      </c>
      <c r="AV88" s="121" t="s">
        <v>144</v>
      </c>
    </row>
    <row r="89" spans="2:48" s="121" customFormat="1" hidden="1" x14ac:dyDescent="0.25">
      <c r="B89" s="101">
        <v>9</v>
      </c>
      <c r="C89" s="122" t="s">
        <v>95</v>
      </c>
      <c r="D89" s="101">
        <v>63</v>
      </c>
      <c r="E89" s="98">
        <v>28</v>
      </c>
      <c r="F89" s="98">
        <v>28</v>
      </c>
      <c r="G89" s="98"/>
      <c r="H89" s="98"/>
      <c r="I89" s="64">
        <f t="shared" si="60"/>
        <v>1</v>
      </c>
      <c r="J89" s="107">
        <v>63</v>
      </c>
      <c r="K89" s="65">
        <f t="shared" si="65"/>
        <v>1</v>
      </c>
      <c r="L89" s="104">
        <v>63</v>
      </c>
      <c r="M89" s="66">
        <f t="shared" si="61"/>
        <v>1</v>
      </c>
      <c r="N89" s="105">
        <v>63</v>
      </c>
      <c r="O89" s="106">
        <f t="shared" si="66"/>
        <v>1</v>
      </c>
      <c r="P89" s="98">
        <v>35</v>
      </c>
      <c r="Q89" s="98">
        <v>35</v>
      </c>
      <c r="R89" s="64">
        <f t="shared" si="67"/>
        <v>1</v>
      </c>
      <c r="S89" s="88">
        <v>63</v>
      </c>
      <c r="T89" s="119">
        <f t="shared" si="62"/>
        <v>1</v>
      </c>
      <c r="U89" s="120"/>
      <c r="W89" s="121">
        <f t="shared" si="68"/>
        <v>63</v>
      </c>
      <c r="Z89" s="121">
        <f t="shared" si="63"/>
        <v>63</v>
      </c>
      <c r="AA89" s="121" t="s">
        <v>153</v>
      </c>
      <c r="AU89" s="121">
        <f t="shared" si="64"/>
        <v>63</v>
      </c>
      <c r="AV89" s="121" t="s">
        <v>144</v>
      </c>
    </row>
    <row r="90" spans="2:48" s="121" customFormat="1" hidden="1" x14ac:dyDescent="0.25">
      <c r="B90" s="101">
        <v>10</v>
      </c>
      <c r="C90" s="122" t="s">
        <v>96</v>
      </c>
      <c r="D90" s="101">
        <v>103</v>
      </c>
      <c r="E90" s="98">
        <v>34</v>
      </c>
      <c r="F90" s="98">
        <v>34</v>
      </c>
      <c r="G90" s="98"/>
      <c r="H90" s="98"/>
      <c r="I90" s="64">
        <f t="shared" si="60"/>
        <v>1</v>
      </c>
      <c r="J90" s="107">
        <v>103</v>
      </c>
      <c r="K90" s="65">
        <f t="shared" si="65"/>
        <v>1</v>
      </c>
      <c r="L90" s="104">
        <v>103</v>
      </c>
      <c r="M90" s="66">
        <f t="shared" si="61"/>
        <v>1</v>
      </c>
      <c r="N90" s="105">
        <v>103</v>
      </c>
      <c r="O90" s="106">
        <f t="shared" si="66"/>
        <v>1</v>
      </c>
      <c r="P90" s="98">
        <v>69</v>
      </c>
      <c r="Q90" s="98">
        <v>69</v>
      </c>
      <c r="R90" s="64">
        <f t="shared" si="67"/>
        <v>1</v>
      </c>
      <c r="S90" s="88">
        <v>103</v>
      </c>
      <c r="T90" s="119">
        <f t="shared" si="62"/>
        <v>1</v>
      </c>
      <c r="U90" s="120"/>
      <c r="W90" s="121">
        <f t="shared" si="68"/>
        <v>103</v>
      </c>
      <c r="Z90" s="121">
        <f t="shared" si="63"/>
        <v>103</v>
      </c>
      <c r="AA90" s="121" t="s">
        <v>153</v>
      </c>
      <c r="AU90" s="121">
        <f t="shared" si="64"/>
        <v>103</v>
      </c>
      <c r="AV90" s="121" t="s">
        <v>144</v>
      </c>
    </row>
    <row r="91" spans="2:48" s="121" customFormat="1" hidden="1" x14ac:dyDescent="0.25">
      <c r="B91" s="101">
        <v>11</v>
      </c>
      <c r="C91" s="122" t="s">
        <v>97</v>
      </c>
      <c r="D91" s="101">
        <v>26</v>
      </c>
      <c r="E91" s="98">
        <v>5</v>
      </c>
      <c r="F91" s="98">
        <v>5</v>
      </c>
      <c r="G91" s="98"/>
      <c r="H91" s="98"/>
      <c r="I91" s="64">
        <f t="shared" si="60"/>
        <v>1</v>
      </c>
      <c r="J91" s="107">
        <v>26</v>
      </c>
      <c r="K91" s="65">
        <f t="shared" si="65"/>
        <v>1</v>
      </c>
      <c r="L91" s="104">
        <v>26</v>
      </c>
      <c r="M91" s="66">
        <f t="shared" si="61"/>
        <v>1</v>
      </c>
      <c r="N91" s="105">
        <v>26</v>
      </c>
      <c r="O91" s="106">
        <f t="shared" si="66"/>
        <v>1</v>
      </c>
      <c r="P91" s="98">
        <v>21</v>
      </c>
      <c r="Q91" s="98">
        <v>21</v>
      </c>
      <c r="R91" s="64">
        <f t="shared" si="67"/>
        <v>1</v>
      </c>
      <c r="S91" s="88">
        <v>26</v>
      </c>
      <c r="T91" s="119">
        <f t="shared" si="62"/>
        <v>1</v>
      </c>
      <c r="U91" s="120"/>
      <c r="W91" s="121">
        <f t="shared" si="68"/>
        <v>26</v>
      </c>
      <c r="Z91" s="121">
        <f t="shared" si="63"/>
        <v>26</v>
      </c>
      <c r="AA91" s="121" t="s">
        <v>153</v>
      </c>
      <c r="AU91" s="121">
        <f t="shared" si="64"/>
        <v>26</v>
      </c>
      <c r="AV91" s="121" t="s">
        <v>144</v>
      </c>
    </row>
    <row r="92" spans="2:48" s="121" customFormat="1" hidden="1" x14ac:dyDescent="0.25">
      <c r="B92" s="101">
        <v>12</v>
      </c>
      <c r="C92" s="122" t="s">
        <v>98</v>
      </c>
      <c r="D92" s="101">
        <v>28</v>
      </c>
      <c r="E92" s="98">
        <v>3</v>
      </c>
      <c r="F92" s="98">
        <v>3</v>
      </c>
      <c r="G92" s="98"/>
      <c r="H92" s="98"/>
      <c r="I92" s="64">
        <v>1</v>
      </c>
      <c r="J92" s="107">
        <v>28</v>
      </c>
      <c r="K92" s="65">
        <f t="shared" si="65"/>
        <v>1</v>
      </c>
      <c r="L92" s="104">
        <v>28</v>
      </c>
      <c r="M92" s="66">
        <f t="shared" si="61"/>
        <v>1</v>
      </c>
      <c r="N92" s="105">
        <v>28</v>
      </c>
      <c r="O92" s="106">
        <f t="shared" si="66"/>
        <v>1</v>
      </c>
      <c r="P92" s="98">
        <v>25</v>
      </c>
      <c r="Q92" s="98">
        <v>25</v>
      </c>
      <c r="R92" s="64">
        <f t="shared" si="67"/>
        <v>1</v>
      </c>
      <c r="S92" s="88">
        <v>28</v>
      </c>
      <c r="T92" s="119">
        <f t="shared" si="62"/>
        <v>1</v>
      </c>
      <c r="U92" s="120"/>
      <c r="W92" s="121">
        <f t="shared" si="68"/>
        <v>28</v>
      </c>
      <c r="Z92" s="121">
        <f t="shared" si="63"/>
        <v>28</v>
      </c>
      <c r="AA92" s="121" t="s">
        <v>153</v>
      </c>
      <c r="AU92" s="121">
        <f t="shared" si="64"/>
        <v>28</v>
      </c>
      <c r="AV92" s="121" t="s">
        <v>144</v>
      </c>
    </row>
    <row r="93" spans="2:48" s="126" customFormat="1" hidden="1" x14ac:dyDescent="0.25">
      <c r="B93" s="280" t="s">
        <v>46</v>
      </c>
      <c r="C93" s="280"/>
      <c r="D93" s="123">
        <f>SUM(D81:D92)</f>
        <v>638</v>
      </c>
      <c r="E93" s="123">
        <f>SUM(E81:E92)</f>
        <v>272</v>
      </c>
      <c r="F93" s="123">
        <f>SUM(F81:F92)</f>
        <v>272</v>
      </c>
      <c r="G93" s="123"/>
      <c r="H93" s="123"/>
      <c r="I93" s="124">
        <f>F93/E93</f>
        <v>1</v>
      </c>
      <c r="J93" s="123">
        <f>SUM(J81:J92)</f>
        <v>638</v>
      </c>
      <c r="K93" s="124">
        <f t="shared" si="65"/>
        <v>1</v>
      </c>
      <c r="L93" s="123">
        <f>SUM(L81:L92)</f>
        <v>638</v>
      </c>
      <c r="M93" s="124">
        <f t="shared" si="61"/>
        <v>1</v>
      </c>
      <c r="N93" s="123">
        <f>SUM(N81:N92)</f>
        <v>638</v>
      </c>
      <c r="O93" s="124">
        <f>N93/(D93)</f>
        <v>1</v>
      </c>
      <c r="P93" s="123">
        <f>SUM(P81:P92)</f>
        <v>366</v>
      </c>
      <c r="Q93" s="123">
        <f>SUM(Q81:Q92)</f>
        <v>366</v>
      </c>
      <c r="R93" s="124">
        <f>Q93/P93</f>
        <v>1</v>
      </c>
      <c r="S93" s="123">
        <f>SUM(S81:S92)</f>
        <v>638</v>
      </c>
      <c r="T93" s="124">
        <f t="shared" si="62"/>
        <v>1</v>
      </c>
      <c r="U93" s="125"/>
      <c r="W93" s="121">
        <f t="shared" si="68"/>
        <v>638</v>
      </c>
    </row>
    <row r="94" spans="2:48" s="121" customFormat="1" hidden="1" x14ac:dyDescent="0.25">
      <c r="B94" s="281" t="s">
        <v>19</v>
      </c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3"/>
      <c r="U94" s="120"/>
    </row>
    <row r="95" spans="2:48" s="121" customFormat="1" hidden="1" x14ac:dyDescent="0.25">
      <c r="B95" s="101">
        <v>1</v>
      </c>
      <c r="C95" s="122" t="s">
        <v>99</v>
      </c>
      <c r="D95" s="101">
        <v>82</v>
      </c>
      <c r="E95" s="98">
        <v>64</v>
      </c>
      <c r="F95" s="98">
        <v>64</v>
      </c>
      <c r="G95" s="98"/>
      <c r="H95" s="98"/>
      <c r="I95" s="64">
        <f t="shared" ref="I95:I110" si="69">F95/E95</f>
        <v>1</v>
      </c>
      <c r="J95" s="103">
        <v>82</v>
      </c>
      <c r="K95" s="65">
        <f t="shared" ref="K95:K112" si="70">J95/D95</f>
        <v>1</v>
      </c>
      <c r="L95" s="104">
        <v>82</v>
      </c>
      <c r="M95" s="129">
        <f t="shared" ref="M95:M112" si="71">L95/D95</f>
        <v>1</v>
      </c>
      <c r="N95" s="105">
        <v>82</v>
      </c>
      <c r="O95" s="130">
        <f t="shared" ref="O95:O111" si="72">N95/D95</f>
        <v>1</v>
      </c>
      <c r="P95" s="131">
        <v>18</v>
      </c>
      <c r="Q95" s="131">
        <v>18</v>
      </c>
      <c r="R95" s="102">
        <f>Q95/P95</f>
        <v>1</v>
      </c>
      <c r="S95" s="132">
        <v>82</v>
      </c>
      <c r="T95" s="119">
        <f t="shared" ref="T95:T112" si="73">S95/D95</f>
        <v>1</v>
      </c>
      <c r="U95" s="120"/>
      <c r="W95" s="121">
        <f t="shared" ref="W95:W112" si="74">E95+P95</f>
        <v>82</v>
      </c>
      <c r="Z95" s="121">
        <f t="shared" ref="Z95:Z104" si="75">E95+P95</f>
        <v>82</v>
      </c>
      <c r="AA95" s="121" t="s">
        <v>153</v>
      </c>
      <c r="AU95" s="121">
        <f t="shared" ref="AU95:AU106" si="76">F95+Q95</f>
        <v>82</v>
      </c>
      <c r="AV95" s="121" t="s">
        <v>144</v>
      </c>
    </row>
    <row r="96" spans="2:48" s="121" customFormat="1" hidden="1" x14ac:dyDescent="0.25">
      <c r="B96" s="101">
        <v>2</v>
      </c>
      <c r="C96" s="122" t="s">
        <v>100</v>
      </c>
      <c r="D96" s="101">
        <v>59</v>
      </c>
      <c r="E96" s="98">
        <v>47</v>
      </c>
      <c r="F96" s="98">
        <f t="shared" ref="F96:F111" si="77">E96</f>
        <v>47</v>
      </c>
      <c r="G96" s="98"/>
      <c r="H96" s="98"/>
      <c r="I96" s="64">
        <f t="shared" si="69"/>
        <v>1</v>
      </c>
      <c r="J96" s="103">
        <v>59</v>
      </c>
      <c r="K96" s="65">
        <f t="shared" si="70"/>
        <v>1</v>
      </c>
      <c r="L96" s="104">
        <v>59</v>
      </c>
      <c r="M96" s="129">
        <f t="shared" si="71"/>
        <v>1</v>
      </c>
      <c r="N96" s="105">
        <v>59</v>
      </c>
      <c r="O96" s="130">
        <f t="shared" si="72"/>
        <v>1</v>
      </c>
      <c r="P96" s="131">
        <v>12</v>
      </c>
      <c r="Q96" s="131">
        <v>12</v>
      </c>
      <c r="R96" s="102">
        <f t="shared" ref="R96:R111" si="78">Q96/P96</f>
        <v>1</v>
      </c>
      <c r="S96" s="132">
        <v>59</v>
      </c>
      <c r="T96" s="119">
        <f t="shared" si="73"/>
        <v>1</v>
      </c>
      <c r="U96" s="120"/>
      <c r="W96" s="121">
        <f t="shared" si="74"/>
        <v>59</v>
      </c>
      <c r="Z96" s="121">
        <f t="shared" si="75"/>
        <v>59</v>
      </c>
      <c r="AA96" s="121" t="s">
        <v>153</v>
      </c>
      <c r="AU96" s="121">
        <f t="shared" si="76"/>
        <v>59</v>
      </c>
      <c r="AV96" s="121" t="s">
        <v>144</v>
      </c>
    </row>
    <row r="97" spans="2:48" s="121" customFormat="1" hidden="1" x14ac:dyDescent="0.25">
      <c r="B97" s="101">
        <v>3</v>
      </c>
      <c r="C97" s="122" t="s">
        <v>101</v>
      </c>
      <c r="D97" s="101">
        <v>27</v>
      </c>
      <c r="E97" s="98">
        <v>23</v>
      </c>
      <c r="F97" s="98">
        <f t="shared" si="77"/>
        <v>23</v>
      </c>
      <c r="G97" s="98"/>
      <c r="H97" s="98"/>
      <c r="I97" s="64">
        <f t="shared" si="69"/>
        <v>1</v>
      </c>
      <c r="J97" s="103">
        <v>27</v>
      </c>
      <c r="K97" s="65">
        <f t="shared" si="70"/>
        <v>1</v>
      </c>
      <c r="L97" s="104">
        <v>27</v>
      </c>
      <c r="M97" s="129">
        <f t="shared" si="71"/>
        <v>1</v>
      </c>
      <c r="N97" s="105">
        <v>27</v>
      </c>
      <c r="O97" s="130">
        <f t="shared" si="72"/>
        <v>1</v>
      </c>
      <c r="P97" s="131">
        <v>4</v>
      </c>
      <c r="Q97" s="131">
        <v>4</v>
      </c>
      <c r="R97" s="102">
        <f t="shared" si="78"/>
        <v>1</v>
      </c>
      <c r="S97" s="132">
        <v>27</v>
      </c>
      <c r="T97" s="119">
        <f t="shared" si="73"/>
        <v>1</v>
      </c>
      <c r="U97" s="120"/>
      <c r="W97" s="121">
        <f t="shared" si="74"/>
        <v>27</v>
      </c>
      <c r="Z97" s="121">
        <f t="shared" si="75"/>
        <v>27</v>
      </c>
      <c r="AA97" s="121" t="s">
        <v>153</v>
      </c>
      <c r="AU97" s="121">
        <f t="shared" si="76"/>
        <v>27</v>
      </c>
      <c r="AV97" s="121" t="s">
        <v>144</v>
      </c>
    </row>
    <row r="98" spans="2:48" s="121" customFormat="1" hidden="1" x14ac:dyDescent="0.25">
      <c r="B98" s="101">
        <v>4</v>
      </c>
      <c r="C98" s="122" t="s">
        <v>102</v>
      </c>
      <c r="D98" s="101">
        <v>22</v>
      </c>
      <c r="E98" s="98">
        <v>0</v>
      </c>
      <c r="F98" s="98">
        <f t="shared" si="77"/>
        <v>0</v>
      </c>
      <c r="G98" s="98"/>
      <c r="H98" s="98"/>
      <c r="I98" s="64">
        <v>1</v>
      </c>
      <c r="J98" s="103">
        <v>22</v>
      </c>
      <c r="K98" s="65">
        <f t="shared" si="70"/>
        <v>1</v>
      </c>
      <c r="L98" s="104">
        <v>22</v>
      </c>
      <c r="M98" s="129">
        <f t="shared" si="71"/>
        <v>1</v>
      </c>
      <c r="N98" s="105">
        <v>22</v>
      </c>
      <c r="O98" s="130">
        <f t="shared" si="72"/>
        <v>1</v>
      </c>
      <c r="P98" s="131">
        <v>22</v>
      </c>
      <c r="Q98" s="131">
        <v>22</v>
      </c>
      <c r="R98" s="102">
        <f t="shared" si="78"/>
        <v>1</v>
      </c>
      <c r="S98" s="132">
        <v>22</v>
      </c>
      <c r="T98" s="119">
        <f t="shared" si="73"/>
        <v>1</v>
      </c>
      <c r="U98" s="120"/>
      <c r="W98" s="121">
        <f t="shared" si="74"/>
        <v>22</v>
      </c>
      <c r="Z98" s="121">
        <f t="shared" si="75"/>
        <v>22</v>
      </c>
      <c r="AA98" s="121" t="s">
        <v>153</v>
      </c>
      <c r="AU98" s="121">
        <f t="shared" si="76"/>
        <v>22</v>
      </c>
      <c r="AV98" s="121" t="s">
        <v>144</v>
      </c>
    </row>
    <row r="99" spans="2:48" s="121" customFormat="1" hidden="1" x14ac:dyDescent="0.25">
      <c r="B99" s="101">
        <v>5</v>
      </c>
      <c r="C99" s="122" t="s">
        <v>103</v>
      </c>
      <c r="D99" s="101">
        <v>17</v>
      </c>
      <c r="E99" s="98">
        <v>1</v>
      </c>
      <c r="F99" s="98">
        <f t="shared" si="77"/>
        <v>1</v>
      </c>
      <c r="G99" s="98"/>
      <c r="H99" s="98"/>
      <c r="I99" s="64">
        <v>1</v>
      </c>
      <c r="J99" s="103">
        <v>17</v>
      </c>
      <c r="K99" s="65">
        <f t="shared" si="70"/>
        <v>1</v>
      </c>
      <c r="L99" s="104">
        <v>17</v>
      </c>
      <c r="M99" s="129">
        <f t="shared" si="71"/>
        <v>1</v>
      </c>
      <c r="N99" s="105">
        <v>17</v>
      </c>
      <c r="O99" s="130">
        <f t="shared" si="72"/>
        <v>1</v>
      </c>
      <c r="P99" s="131">
        <v>16</v>
      </c>
      <c r="Q99" s="131">
        <v>16</v>
      </c>
      <c r="R99" s="102">
        <f t="shared" si="78"/>
        <v>1</v>
      </c>
      <c r="S99" s="132">
        <v>0</v>
      </c>
      <c r="T99" s="119">
        <f t="shared" si="73"/>
        <v>0</v>
      </c>
      <c r="U99" s="120"/>
      <c r="V99" s="121" t="s">
        <v>170</v>
      </c>
      <c r="W99" s="121">
        <f t="shared" si="74"/>
        <v>17</v>
      </c>
      <c r="Z99" s="121">
        <f t="shared" si="75"/>
        <v>17</v>
      </c>
      <c r="AA99" s="121" t="s">
        <v>153</v>
      </c>
      <c r="AU99" s="121">
        <f t="shared" si="76"/>
        <v>17</v>
      </c>
      <c r="AV99" s="121" t="s">
        <v>144</v>
      </c>
    </row>
    <row r="100" spans="2:48" s="121" customFormat="1" hidden="1" x14ac:dyDescent="0.25">
      <c r="B100" s="101">
        <v>6</v>
      </c>
      <c r="C100" s="122" t="s">
        <v>104</v>
      </c>
      <c r="D100" s="101">
        <v>7</v>
      </c>
      <c r="E100" s="98">
        <v>6</v>
      </c>
      <c r="F100" s="98">
        <f t="shared" si="77"/>
        <v>6</v>
      </c>
      <c r="G100" s="98"/>
      <c r="H100" s="98"/>
      <c r="I100" s="64">
        <f t="shared" si="69"/>
        <v>1</v>
      </c>
      <c r="J100" s="103">
        <v>7</v>
      </c>
      <c r="K100" s="65">
        <f t="shared" si="70"/>
        <v>1</v>
      </c>
      <c r="L100" s="104">
        <v>7</v>
      </c>
      <c r="M100" s="129">
        <f t="shared" si="71"/>
        <v>1</v>
      </c>
      <c r="N100" s="105">
        <v>7</v>
      </c>
      <c r="O100" s="130">
        <f t="shared" si="72"/>
        <v>1</v>
      </c>
      <c r="P100" s="131">
        <v>1</v>
      </c>
      <c r="Q100" s="131">
        <v>1</v>
      </c>
      <c r="R100" s="102">
        <f t="shared" si="78"/>
        <v>1</v>
      </c>
      <c r="S100" s="132">
        <v>7</v>
      </c>
      <c r="T100" s="119">
        <f t="shared" si="73"/>
        <v>1</v>
      </c>
      <c r="U100" s="120"/>
      <c r="W100" s="121">
        <f t="shared" si="74"/>
        <v>7</v>
      </c>
      <c r="Z100" s="121">
        <f t="shared" si="75"/>
        <v>7</v>
      </c>
      <c r="AA100" s="121" t="s">
        <v>153</v>
      </c>
      <c r="AU100" s="121">
        <f t="shared" si="76"/>
        <v>7</v>
      </c>
      <c r="AV100" s="121" t="s">
        <v>144</v>
      </c>
    </row>
    <row r="101" spans="2:48" s="121" customFormat="1" hidden="1" x14ac:dyDescent="0.25">
      <c r="B101" s="101">
        <v>7</v>
      </c>
      <c r="C101" s="122" t="s">
        <v>105</v>
      </c>
      <c r="D101" s="101">
        <v>15</v>
      </c>
      <c r="E101" s="98">
        <v>8</v>
      </c>
      <c r="F101" s="98">
        <v>8</v>
      </c>
      <c r="G101" s="98"/>
      <c r="H101" s="98"/>
      <c r="I101" s="64">
        <f t="shared" si="69"/>
        <v>1</v>
      </c>
      <c r="J101" s="103">
        <v>15</v>
      </c>
      <c r="K101" s="65">
        <f t="shared" si="70"/>
        <v>1</v>
      </c>
      <c r="L101" s="104">
        <v>15</v>
      </c>
      <c r="M101" s="129">
        <f t="shared" si="71"/>
        <v>1</v>
      </c>
      <c r="N101" s="105">
        <v>15</v>
      </c>
      <c r="O101" s="130">
        <f t="shared" si="72"/>
        <v>1</v>
      </c>
      <c r="P101" s="131">
        <v>7</v>
      </c>
      <c r="Q101" s="131">
        <v>7</v>
      </c>
      <c r="R101" s="102">
        <f t="shared" si="78"/>
        <v>1</v>
      </c>
      <c r="S101" s="132">
        <v>15</v>
      </c>
      <c r="T101" s="119">
        <f t="shared" si="73"/>
        <v>1</v>
      </c>
      <c r="U101" s="120"/>
      <c r="W101" s="121">
        <f t="shared" si="74"/>
        <v>15</v>
      </c>
      <c r="Z101" s="121">
        <f t="shared" si="75"/>
        <v>15</v>
      </c>
      <c r="AA101" s="121" t="s">
        <v>153</v>
      </c>
      <c r="AU101" s="121">
        <f t="shared" si="76"/>
        <v>15</v>
      </c>
      <c r="AV101" s="121" t="s">
        <v>144</v>
      </c>
    </row>
    <row r="102" spans="2:48" s="121" customFormat="1" hidden="1" x14ac:dyDescent="0.25">
      <c r="B102" s="101">
        <v>8</v>
      </c>
      <c r="C102" s="122" t="s">
        <v>106</v>
      </c>
      <c r="D102" s="101">
        <v>37</v>
      </c>
      <c r="E102" s="98">
        <v>31</v>
      </c>
      <c r="F102" s="98">
        <f t="shared" si="77"/>
        <v>31</v>
      </c>
      <c r="G102" s="98"/>
      <c r="H102" s="98"/>
      <c r="I102" s="64">
        <f t="shared" si="69"/>
        <v>1</v>
      </c>
      <c r="J102" s="103">
        <v>37</v>
      </c>
      <c r="K102" s="65">
        <f t="shared" si="70"/>
        <v>1</v>
      </c>
      <c r="L102" s="104">
        <v>37</v>
      </c>
      <c r="M102" s="129">
        <f t="shared" si="71"/>
        <v>1</v>
      </c>
      <c r="N102" s="105">
        <v>37</v>
      </c>
      <c r="O102" s="130">
        <f t="shared" si="72"/>
        <v>1</v>
      </c>
      <c r="P102" s="131">
        <v>6</v>
      </c>
      <c r="Q102" s="131">
        <v>6</v>
      </c>
      <c r="R102" s="102">
        <f t="shared" si="78"/>
        <v>1</v>
      </c>
      <c r="S102" s="132">
        <v>22</v>
      </c>
      <c r="T102" s="119">
        <f t="shared" si="73"/>
        <v>0.59459459459459463</v>
      </c>
      <c r="U102" s="120"/>
      <c r="W102" s="121">
        <f t="shared" si="74"/>
        <v>37</v>
      </c>
      <c r="Z102" s="121">
        <f t="shared" si="75"/>
        <v>37</v>
      </c>
      <c r="AA102" s="121" t="s">
        <v>153</v>
      </c>
      <c r="AU102" s="121">
        <f t="shared" si="76"/>
        <v>37</v>
      </c>
      <c r="AV102" s="121" t="s">
        <v>144</v>
      </c>
    </row>
    <row r="103" spans="2:48" s="121" customFormat="1" hidden="1" x14ac:dyDescent="0.25">
      <c r="B103" s="101">
        <v>9</v>
      </c>
      <c r="C103" s="122" t="s">
        <v>107</v>
      </c>
      <c r="D103" s="101">
        <v>10</v>
      </c>
      <c r="E103" s="98">
        <f t="shared" ref="E103" si="79">D103-P103</f>
        <v>10</v>
      </c>
      <c r="F103" s="98">
        <f t="shared" si="77"/>
        <v>10</v>
      </c>
      <c r="G103" s="98"/>
      <c r="H103" s="98"/>
      <c r="I103" s="64">
        <v>1</v>
      </c>
      <c r="J103" s="103">
        <v>10</v>
      </c>
      <c r="K103" s="65">
        <f t="shared" si="70"/>
        <v>1</v>
      </c>
      <c r="L103" s="104">
        <v>10</v>
      </c>
      <c r="M103" s="129">
        <f t="shared" si="71"/>
        <v>1</v>
      </c>
      <c r="N103" s="105">
        <v>10</v>
      </c>
      <c r="O103" s="130">
        <f t="shared" si="72"/>
        <v>1</v>
      </c>
      <c r="P103" s="131">
        <v>0</v>
      </c>
      <c r="Q103" s="131">
        <v>0</v>
      </c>
      <c r="R103" s="102">
        <v>1</v>
      </c>
      <c r="S103" s="132">
        <v>10</v>
      </c>
      <c r="T103" s="119">
        <f t="shared" si="73"/>
        <v>1</v>
      </c>
      <c r="U103" s="120"/>
      <c r="W103" s="121">
        <f t="shared" si="74"/>
        <v>10</v>
      </c>
      <c r="Z103" s="121">
        <f t="shared" si="75"/>
        <v>10</v>
      </c>
      <c r="AA103" s="121" t="s">
        <v>153</v>
      </c>
      <c r="AU103" s="121">
        <f t="shared" si="76"/>
        <v>10</v>
      </c>
      <c r="AV103" s="121" t="s">
        <v>144</v>
      </c>
    </row>
    <row r="104" spans="2:48" s="121" customFormat="1" hidden="1" x14ac:dyDescent="0.25">
      <c r="B104" s="101">
        <v>10</v>
      </c>
      <c r="C104" s="122" t="s">
        <v>108</v>
      </c>
      <c r="D104" s="101">
        <v>7</v>
      </c>
      <c r="E104" s="98">
        <v>6</v>
      </c>
      <c r="F104" s="98">
        <v>6</v>
      </c>
      <c r="G104" s="98"/>
      <c r="H104" s="98"/>
      <c r="I104" s="64">
        <v>1</v>
      </c>
      <c r="J104" s="103">
        <v>7</v>
      </c>
      <c r="K104" s="65">
        <f t="shared" si="70"/>
        <v>1</v>
      </c>
      <c r="L104" s="104">
        <v>7</v>
      </c>
      <c r="M104" s="129">
        <f t="shared" si="71"/>
        <v>1</v>
      </c>
      <c r="N104" s="105">
        <v>7</v>
      </c>
      <c r="O104" s="130">
        <f t="shared" si="72"/>
        <v>1</v>
      </c>
      <c r="P104" s="131">
        <v>1</v>
      </c>
      <c r="Q104" s="131">
        <v>1</v>
      </c>
      <c r="R104" s="102">
        <v>1</v>
      </c>
      <c r="S104" s="132">
        <v>7</v>
      </c>
      <c r="T104" s="119">
        <f t="shared" si="73"/>
        <v>1</v>
      </c>
      <c r="U104" s="120"/>
      <c r="W104" s="121">
        <f t="shared" si="74"/>
        <v>7</v>
      </c>
      <c r="Z104" s="121">
        <f t="shared" si="75"/>
        <v>7</v>
      </c>
      <c r="AA104" s="121" t="s">
        <v>153</v>
      </c>
      <c r="AU104" s="121">
        <f t="shared" si="76"/>
        <v>7</v>
      </c>
      <c r="AV104" s="121" t="s">
        <v>144</v>
      </c>
    </row>
    <row r="105" spans="2:48" s="121" customFormat="1" hidden="1" x14ac:dyDescent="0.25">
      <c r="B105" s="101">
        <v>11</v>
      </c>
      <c r="C105" s="122" t="s">
        <v>109</v>
      </c>
      <c r="D105" s="101">
        <v>11</v>
      </c>
      <c r="E105" s="98">
        <v>5</v>
      </c>
      <c r="F105" s="98">
        <v>5</v>
      </c>
      <c r="G105" s="98"/>
      <c r="H105" s="98"/>
      <c r="I105" s="64">
        <f t="shared" si="69"/>
        <v>1</v>
      </c>
      <c r="J105" s="103">
        <v>11</v>
      </c>
      <c r="K105" s="65">
        <f t="shared" si="70"/>
        <v>1</v>
      </c>
      <c r="L105" s="104">
        <v>11</v>
      </c>
      <c r="M105" s="129">
        <f t="shared" si="71"/>
        <v>1</v>
      </c>
      <c r="N105" s="105">
        <v>11</v>
      </c>
      <c r="O105" s="130">
        <f t="shared" si="72"/>
        <v>1</v>
      </c>
      <c r="P105" s="131">
        <v>6</v>
      </c>
      <c r="Q105" s="131">
        <v>6</v>
      </c>
      <c r="R105" s="102">
        <f t="shared" si="78"/>
        <v>1</v>
      </c>
      <c r="S105" s="132">
        <v>11</v>
      </c>
      <c r="T105" s="119">
        <f t="shared" si="73"/>
        <v>1</v>
      </c>
      <c r="U105" s="120"/>
      <c r="W105" s="121">
        <f t="shared" si="74"/>
        <v>11</v>
      </c>
      <c r="Z105" s="121">
        <f>E105+P105</f>
        <v>11</v>
      </c>
      <c r="AA105" s="121" t="s">
        <v>153</v>
      </c>
      <c r="AU105" s="121">
        <f t="shared" si="76"/>
        <v>11</v>
      </c>
      <c r="AV105" s="121" t="s">
        <v>144</v>
      </c>
    </row>
    <row r="106" spans="2:48" s="121" customFormat="1" hidden="1" x14ac:dyDescent="0.25">
      <c r="B106" s="101">
        <v>12</v>
      </c>
      <c r="C106" s="122" t="s">
        <v>110</v>
      </c>
      <c r="D106" s="101">
        <v>2</v>
      </c>
      <c r="E106" s="98">
        <f t="shared" ref="E106:E111" si="80">D106-P106</f>
        <v>1</v>
      </c>
      <c r="F106" s="98">
        <f t="shared" si="77"/>
        <v>1</v>
      </c>
      <c r="G106" s="98"/>
      <c r="H106" s="98"/>
      <c r="I106" s="64">
        <f t="shared" si="69"/>
        <v>1</v>
      </c>
      <c r="J106" s="103">
        <v>2</v>
      </c>
      <c r="K106" s="65">
        <f t="shared" si="70"/>
        <v>1</v>
      </c>
      <c r="L106" s="104">
        <v>2</v>
      </c>
      <c r="M106" s="129">
        <f t="shared" si="71"/>
        <v>1</v>
      </c>
      <c r="N106" s="105">
        <v>2</v>
      </c>
      <c r="O106" s="130">
        <f t="shared" si="72"/>
        <v>1</v>
      </c>
      <c r="P106" s="131">
        <v>1</v>
      </c>
      <c r="Q106" s="131">
        <v>1</v>
      </c>
      <c r="R106" s="102">
        <f t="shared" si="78"/>
        <v>1</v>
      </c>
      <c r="S106" s="132">
        <v>2</v>
      </c>
      <c r="T106" s="119">
        <f t="shared" si="73"/>
        <v>1</v>
      </c>
      <c r="U106" s="120"/>
      <c r="W106" s="121">
        <f t="shared" si="74"/>
        <v>2</v>
      </c>
      <c r="Z106" s="121">
        <f>E106+P106</f>
        <v>2</v>
      </c>
      <c r="AA106" s="121" t="s">
        <v>153</v>
      </c>
      <c r="AU106" s="121">
        <f t="shared" si="76"/>
        <v>2</v>
      </c>
      <c r="AV106" s="121" t="s">
        <v>144</v>
      </c>
    </row>
    <row r="107" spans="2:48" s="121" customFormat="1" hidden="1" x14ac:dyDescent="0.25">
      <c r="B107" s="101">
        <v>13</v>
      </c>
      <c r="C107" s="122" t="s">
        <v>111</v>
      </c>
      <c r="D107" s="101">
        <v>10</v>
      </c>
      <c r="E107" s="98">
        <v>10</v>
      </c>
      <c r="F107" s="98">
        <f t="shared" si="77"/>
        <v>10</v>
      </c>
      <c r="G107" s="98"/>
      <c r="H107" s="98"/>
      <c r="I107" s="64">
        <v>1</v>
      </c>
      <c r="J107" s="103">
        <v>10</v>
      </c>
      <c r="K107" s="65">
        <f t="shared" si="70"/>
        <v>1</v>
      </c>
      <c r="L107" s="104">
        <v>10</v>
      </c>
      <c r="M107" s="129">
        <f t="shared" si="71"/>
        <v>1</v>
      </c>
      <c r="N107" s="105">
        <v>10</v>
      </c>
      <c r="O107" s="130">
        <f t="shared" si="72"/>
        <v>1</v>
      </c>
      <c r="P107" s="131">
        <v>0</v>
      </c>
      <c r="Q107" s="131">
        <v>0</v>
      </c>
      <c r="R107" s="102">
        <v>1</v>
      </c>
      <c r="S107" s="132">
        <v>8</v>
      </c>
      <c r="T107" s="119">
        <f t="shared" si="73"/>
        <v>0.8</v>
      </c>
      <c r="U107" s="120"/>
      <c r="W107" s="121">
        <f t="shared" si="74"/>
        <v>10</v>
      </c>
      <c r="Z107" s="121">
        <f>E107+P107</f>
        <v>10</v>
      </c>
      <c r="AA107" s="121" t="s">
        <v>153</v>
      </c>
      <c r="AU107" s="121">
        <f>F107+Q107</f>
        <v>10</v>
      </c>
      <c r="AV107" s="121" t="s">
        <v>144</v>
      </c>
    </row>
    <row r="108" spans="2:48" s="121" customFormat="1" hidden="1" x14ac:dyDescent="0.25">
      <c r="B108" s="101">
        <v>14</v>
      </c>
      <c r="C108" s="122" t="s">
        <v>112</v>
      </c>
      <c r="D108" s="101">
        <v>15</v>
      </c>
      <c r="E108" s="98">
        <v>14</v>
      </c>
      <c r="F108" s="98">
        <v>14</v>
      </c>
      <c r="G108" s="98"/>
      <c r="H108" s="98"/>
      <c r="I108" s="64">
        <f t="shared" si="69"/>
        <v>1</v>
      </c>
      <c r="J108" s="103">
        <v>15</v>
      </c>
      <c r="K108" s="65">
        <f t="shared" si="70"/>
        <v>1</v>
      </c>
      <c r="L108" s="104">
        <v>15</v>
      </c>
      <c r="M108" s="129">
        <f t="shared" si="71"/>
        <v>1</v>
      </c>
      <c r="N108" s="105">
        <v>15</v>
      </c>
      <c r="O108" s="130">
        <f t="shared" si="72"/>
        <v>1</v>
      </c>
      <c r="P108" s="131">
        <v>1</v>
      </c>
      <c r="Q108" s="131">
        <v>1</v>
      </c>
      <c r="R108" s="102">
        <f t="shared" si="78"/>
        <v>1</v>
      </c>
      <c r="S108" s="132">
        <v>15</v>
      </c>
      <c r="T108" s="119">
        <f t="shared" si="73"/>
        <v>1</v>
      </c>
      <c r="U108" s="120"/>
      <c r="W108" s="121">
        <f t="shared" si="74"/>
        <v>15</v>
      </c>
      <c r="Z108" s="121">
        <f t="shared" ref="Z108:Z111" si="81">E108+P108</f>
        <v>15</v>
      </c>
      <c r="AA108" s="121" t="s">
        <v>153</v>
      </c>
      <c r="AU108" s="121">
        <f>F108+Q108</f>
        <v>15</v>
      </c>
      <c r="AV108" s="121" t="s">
        <v>144</v>
      </c>
    </row>
    <row r="109" spans="2:48" s="121" customFormat="1" hidden="1" x14ac:dyDescent="0.25">
      <c r="B109" s="101">
        <v>15</v>
      </c>
      <c r="C109" s="122" t="s">
        <v>113</v>
      </c>
      <c r="D109" s="101">
        <v>6</v>
      </c>
      <c r="E109" s="98">
        <f t="shared" si="80"/>
        <v>6</v>
      </c>
      <c r="F109" s="98">
        <f t="shared" si="77"/>
        <v>6</v>
      </c>
      <c r="G109" s="98"/>
      <c r="H109" s="98"/>
      <c r="I109" s="64">
        <f t="shared" si="69"/>
        <v>1</v>
      </c>
      <c r="J109" s="103">
        <v>6</v>
      </c>
      <c r="K109" s="65">
        <f t="shared" si="70"/>
        <v>1</v>
      </c>
      <c r="L109" s="104">
        <v>6</v>
      </c>
      <c r="M109" s="129">
        <f t="shared" si="71"/>
        <v>1</v>
      </c>
      <c r="N109" s="105">
        <v>6</v>
      </c>
      <c r="O109" s="130">
        <f t="shared" si="72"/>
        <v>1</v>
      </c>
      <c r="P109" s="131">
        <v>0</v>
      </c>
      <c r="Q109" s="131">
        <v>0</v>
      </c>
      <c r="R109" s="102">
        <v>1</v>
      </c>
      <c r="S109" s="132">
        <v>6</v>
      </c>
      <c r="T109" s="119">
        <f t="shared" si="73"/>
        <v>1</v>
      </c>
      <c r="U109" s="120"/>
      <c r="W109" s="121">
        <f t="shared" si="74"/>
        <v>6</v>
      </c>
      <c r="Z109" s="121">
        <f t="shared" si="81"/>
        <v>6</v>
      </c>
      <c r="AA109" s="121" t="s">
        <v>153</v>
      </c>
      <c r="AU109" s="121">
        <f>F109+Q109</f>
        <v>6</v>
      </c>
      <c r="AV109" s="121" t="s">
        <v>144</v>
      </c>
    </row>
    <row r="110" spans="2:48" s="121" customFormat="1" hidden="1" x14ac:dyDescent="0.25">
      <c r="B110" s="101">
        <v>16</v>
      </c>
      <c r="C110" s="122" t="s">
        <v>114</v>
      </c>
      <c r="D110" s="101">
        <v>48</v>
      </c>
      <c r="E110" s="98">
        <v>44</v>
      </c>
      <c r="F110" s="98">
        <v>44</v>
      </c>
      <c r="G110" s="98"/>
      <c r="H110" s="98"/>
      <c r="I110" s="64">
        <f t="shared" si="69"/>
        <v>1</v>
      </c>
      <c r="J110" s="103">
        <v>48</v>
      </c>
      <c r="K110" s="65">
        <f t="shared" si="70"/>
        <v>1</v>
      </c>
      <c r="L110" s="104">
        <v>48</v>
      </c>
      <c r="M110" s="129">
        <f t="shared" si="71"/>
        <v>1</v>
      </c>
      <c r="N110" s="105">
        <v>48</v>
      </c>
      <c r="O110" s="130">
        <f t="shared" si="72"/>
        <v>1</v>
      </c>
      <c r="P110" s="131">
        <v>4</v>
      </c>
      <c r="Q110" s="131">
        <v>4</v>
      </c>
      <c r="R110" s="102">
        <f t="shared" si="78"/>
        <v>1</v>
      </c>
      <c r="S110" s="132">
        <v>48</v>
      </c>
      <c r="T110" s="119">
        <f t="shared" si="73"/>
        <v>1</v>
      </c>
      <c r="U110" s="120"/>
      <c r="W110" s="121">
        <f t="shared" si="74"/>
        <v>48</v>
      </c>
      <c r="Z110" s="121">
        <f t="shared" si="81"/>
        <v>48</v>
      </c>
      <c r="AA110" s="121" t="s">
        <v>153</v>
      </c>
      <c r="AU110" s="121">
        <f>F110+Q110</f>
        <v>48</v>
      </c>
      <c r="AV110" s="121" t="s">
        <v>144</v>
      </c>
    </row>
    <row r="111" spans="2:48" s="121" customFormat="1" hidden="1" x14ac:dyDescent="0.25">
      <c r="B111" s="101">
        <v>17</v>
      </c>
      <c r="C111" s="122" t="s">
        <v>115</v>
      </c>
      <c r="D111" s="101">
        <v>2</v>
      </c>
      <c r="E111" s="98">
        <f t="shared" si="80"/>
        <v>0</v>
      </c>
      <c r="F111" s="98">
        <f t="shared" si="77"/>
        <v>0</v>
      </c>
      <c r="G111" s="98"/>
      <c r="H111" s="98"/>
      <c r="I111" s="64">
        <v>1</v>
      </c>
      <c r="J111" s="103">
        <v>2</v>
      </c>
      <c r="K111" s="65">
        <f t="shared" si="70"/>
        <v>1</v>
      </c>
      <c r="L111" s="104">
        <v>2</v>
      </c>
      <c r="M111" s="129">
        <f t="shared" si="71"/>
        <v>1</v>
      </c>
      <c r="N111" s="105">
        <v>2</v>
      </c>
      <c r="O111" s="130">
        <f t="shared" si="72"/>
        <v>1</v>
      </c>
      <c r="P111" s="131">
        <v>2</v>
      </c>
      <c r="Q111" s="131">
        <v>2</v>
      </c>
      <c r="R111" s="102">
        <f t="shared" si="78"/>
        <v>1</v>
      </c>
      <c r="S111" s="132">
        <v>2</v>
      </c>
      <c r="T111" s="119">
        <f t="shared" si="73"/>
        <v>1</v>
      </c>
      <c r="U111" s="120"/>
      <c r="W111" s="121">
        <f t="shared" si="74"/>
        <v>2</v>
      </c>
      <c r="Z111" s="121">
        <f t="shared" si="81"/>
        <v>2</v>
      </c>
      <c r="AA111" s="121" t="s">
        <v>153</v>
      </c>
      <c r="AU111" s="121">
        <f>F111+Q111</f>
        <v>2</v>
      </c>
      <c r="AV111" s="121" t="s">
        <v>144</v>
      </c>
    </row>
    <row r="112" spans="2:48" s="126" customFormat="1" hidden="1" x14ac:dyDescent="0.25">
      <c r="B112" s="280" t="s">
        <v>46</v>
      </c>
      <c r="C112" s="280"/>
      <c r="D112" s="123">
        <f>SUM(D95:D111)</f>
        <v>377</v>
      </c>
      <c r="E112" s="123">
        <f>SUM(E95:E111)</f>
        <v>276</v>
      </c>
      <c r="F112" s="123">
        <f>SUM(F95:F111)</f>
        <v>276</v>
      </c>
      <c r="G112" s="123"/>
      <c r="H112" s="123"/>
      <c r="I112" s="124">
        <f>F112/E112</f>
        <v>1</v>
      </c>
      <c r="J112" s="123">
        <f>SUM(J95:J111)</f>
        <v>377</v>
      </c>
      <c r="K112" s="124">
        <f t="shared" si="70"/>
        <v>1</v>
      </c>
      <c r="L112" s="123">
        <f>SUM(L95:L111)</f>
        <v>377</v>
      </c>
      <c r="M112" s="124">
        <f t="shared" si="71"/>
        <v>1</v>
      </c>
      <c r="N112" s="123">
        <f>SUM(N95:N111)</f>
        <v>377</v>
      </c>
      <c r="O112" s="124">
        <f>N112/D112</f>
        <v>1</v>
      </c>
      <c r="P112" s="123">
        <f>SUM(P95:P111)</f>
        <v>101</v>
      </c>
      <c r="Q112" s="123">
        <f>SUM(Q95:Q111)</f>
        <v>101</v>
      </c>
      <c r="R112" s="124">
        <f>Q112/P112</f>
        <v>1</v>
      </c>
      <c r="S112" s="123">
        <f>SUM(S95:S111)</f>
        <v>343</v>
      </c>
      <c r="T112" s="124">
        <f t="shared" si="73"/>
        <v>0.90981432360742709</v>
      </c>
      <c r="U112" s="120"/>
      <c r="W112" s="121">
        <f t="shared" si="74"/>
        <v>377</v>
      </c>
      <c r="X112" s="121"/>
    </row>
    <row r="113" spans="2:48" s="121" customFormat="1" hidden="1" x14ac:dyDescent="0.25">
      <c r="B113" s="281" t="s">
        <v>116</v>
      </c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3"/>
      <c r="T113" s="115"/>
      <c r="U113" s="120"/>
    </row>
    <row r="114" spans="2:48" s="121" customFormat="1" hidden="1" x14ac:dyDescent="0.25">
      <c r="B114" s="101">
        <v>1</v>
      </c>
      <c r="C114" s="122" t="s">
        <v>117</v>
      </c>
      <c r="D114" s="101">
        <v>11</v>
      </c>
      <c r="E114" s="98">
        <v>8</v>
      </c>
      <c r="F114" s="98">
        <f t="shared" ref="F114:F133" si="82">E114</f>
        <v>8</v>
      </c>
      <c r="G114" s="98"/>
      <c r="H114" s="98"/>
      <c r="I114" s="64">
        <f t="shared" ref="I114:I124" si="83">F114/E114</f>
        <v>1</v>
      </c>
      <c r="J114" s="103">
        <v>11</v>
      </c>
      <c r="K114" s="65">
        <f t="shared" ref="K114:K136" si="84">J114/D114</f>
        <v>1</v>
      </c>
      <c r="L114" s="104">
        <v>11</v>
      </c>
      <c r="M114" s="129">
        <f t="shared" ref="M114:M136" si="85">L114/D114</f>
        <v>1</v>
      </c>
      <c r="N114" s="105">
        <v>11</v>
      </c>
      <c r="O114" s="130">
        <f t="shared" ref="O114:O134" si="86">N114/D114</f>
        <v>1</v>
      </c>
      <c r="P114" s="131">
        <v>3</v>
      </c>
      <c r="Q114" s="131">
        <v>3</v>
      </c>
      <c r="R114" s="102">
        <f t="shared" ref="R114:R134" si="87">Q114/P114</f>
        <v>1</v>
      </c>
      <c r="S114" s="132">
        <v>11</v>
      </c>
      <c r="T114" s="119">
        <f t="shared" ref="T114:T136" si="88">S114/D114</f>
        <v>1</v>
      </c>
      <c r="U114" s="120"/>
      <c r="W114" s="121">
        <f t="shared" ref="W114:W135" si="89">E114+P114</f>
        <v>11</v>
      </c>
      <c r="X114" s="121" t="s">
        <v>144</v>
      </c>
      <c r="Z114" s="121">
        <f t="shared" ref="Z114:Z134" si="90">E114+P114</f>
        <v>11</v>
      </c>
      <c r="AA114" s="121" t="s">
        <v>153</v>
      </c>
      <c r="AU114" s="121">
        <f t="shared" ref="AU114:AU135" si="91">F114+Q114</f>
        <v>11</v>
      </c>
      <c r="AV114" s="121" t="s">
        <v>144</v>
      </c>
    </row>
    <row r="115" spans="2:48" s="121" customFormat="1" hidden="1" x14ac:dyDescent="0.25">
      <c r="B115" s="101">
        <v>2</v>
      </c>
      <c r="C115" s="122" t="s">
        <v>118</v>
      </c>
      <c r="D115" s="101">
        <v>4</v>
      </c>
      <c r="E115" s="98">
        <f t="shared" ref="E115:E118" si="92">D115-P115</f>
        <v>4</v>
      </c>
      <c r="F115" s="98">
        <f t="shared" si="82"/>
        <v>4</v>
      </c>
      <c r="G115" s="98"/>
      <c r="H115" s="98"/>
      <c r="I115" s="64">
        <f t="shared" si="83"/>
        <v>1</v>
      </c>
      <c r="J115" s="103">
        <v>4</v>
      </c>
      <c r="K115" s="65">
        <f t="shared" si="84"/>
        <v>1</v>
      </c>
      <c r="L115" s="104">
        <v>4</v>
      </c>
      <c r="M115" s="129">
        <f t="shared" si="85"/>
        <v>1</v>
      </c>
      <c r="N115" s="105">
        <v>4</v>
      </c>
      <c r="O115" s="130">
        <f t="shared" si="86"/>
        <v>1</v>
      </c>
      <c r="P115" s="131">
        <v>0</v>
      </c>
      <c r="Q115" s="131">
        <v>0</v>
      </c>
      <c r="R115" s="102">
        <v>1</v>
      </c>
      <c r="S115" s="132">
        <v>4</v>
      </c>
      <c r="T115" s="119">
        <f t="shared" si="88"/>
        <v>1</v>
      </c>
      <c r="U115" s="120"/>
      <c r="W115" s="121">
        <f t="shared" si="89"/>
        <v>4</v>
      </c>
      <c r="X115" s="121" t="s">
        <v>144</v>
      </c>
      <c r="Z115" s="121">
        <f t="shared" si="90"/>
        <v>4</v>
      </c>
      <c r="AA115" s="121" t="s">
        <v>153</v>
      </c>
      <c r="AU115" s="121">
        <f t="shared" si="91"/>
        <v>4</v>
      </c>
      <c r="AV115" s="121" t="s">
        <v>144</v>
      </c>
    </row>
    <row r="116" spans="2:48" s="121" customFormat="1" hidden="1" x14ac:dyDescent="0.25">
      <c r="B116" s="101">
        <v>3</v>
      </c>
      <c r="C116" s="122" t="s">
        <v>119</v>
      </c>
      <c r="D116" s="101">
        <v>6</v>
      </c>
      <c r="E116" s="98">
        <v>4</v>
      </c>
      <c r="F116" s="98">
        <v>4</v>
      </c>
      <c r="G116" s="98"/>
      <c r="H116" s="98"/>
      <c r="I116" s="64">
        <f t="shared" si="83"/>
        <v>1</v>
      </c>
      <c r="J116" s="103">
        <v>6</v>
      </c>
      <c r="K116" s="65">
        <f t="shared" si="84"/>
        <v>1</v>
      </c>
      <c r="L116" s="104">
        <v>6</v>
      </c>
      <c r="M116" s="129">
        <f t="shared" si="85"/>
        <v>1</v>
      </c>
      <c r="N116" s="105">
        <v>6</v>
      </c>
      <c r="O116" s="130">
        <f t="shared" si="86"/>
        <v>1</v>
      </c>
      <c r="P116" s="131">
        <v>2</v>
      </c>
      <c r="Q116" s="131">
        <v>2</v>
      </c>
      <c r="R116" s="102">
        <f t="shared" si="87"/>
        <v>1</v>
      </c>
      <c r="S116" s="132">
        <v>6</v>
      </c>
      <c r="T116" s="119">
        <f t="shared" si="88"/>
        <v>1</v>
      </c>
      <c r="U116" s="120"/>
      <c r="W116" s="121">
        <f t="shared" si="89"/>
        <v>6</v>
      </c>
      <c r="X116" s="121" t="s">
        <v>144</v>
      </c>
      <c r="Z116" s="121">
        <f t="shared" si="90"/>
        <v>6</v>
      </c>
      <c r="AA116" s="121" t="s">
        <v>153</v>
      </c>
      <c r="AU116" s="121">
        <f t="shared" si="91"/>
        <v>6</v>
      </c>
      <c r="AV116" s="121" t="s">
        <v>144</v>
      </c>
    </row>
    <row r="117" spans="2:48" s="121" customFormat="1" hidden="1" x14ac:dyDescent="0.25">
      <c r="B117" s="101">
        <v>4</v>
      </c>
      <c r="C117" s="122" t="s">
        <v>120</v>
      </c>
      <c r="D117" s="101">
        <v>2</v>
      </c>
      <c r="E117" s="98">
        <v>1</v>
      </c>
      <c r="F117" s="98">
        <v>1</v>
      </c>
      <c r="G117" s="98"/>
      <c r="H117" s="98"/>
      <c r="I117" s="64">
        <f t="shared" si="83"/>
        <v>1</v>
      </c>
      <c r="J117" s="103">
        <v>2</v>
      </c>
      <c r="K117" s="65">
        <f t="shared" si="84"/>
        <v>1</v>
      </c>
      <c r="L117" s="104">
        <v>2</v>
      </c>
      <c r="M117" s="129">
        <f t="shared" si="85"/>
        <v>1</v>
      </c>
      <c r="N117" s="105">
        <v>2</v>
      </c>
      <c r="O117" s="130">
        <f t="shared" si="86"/>
        <v>1</v>
      </c>
      <c r="P117" s="131">
        <v>1</v>
      </c>
      <c r="Q117" s="131">
        <v>1</v>
      </c>
      <c r="R117" s="102">
        <f t="shared" si="87"/>
        <v>1</v>
      </c>
      <c r="S117" s="132">
        <v>2</v>
      </c>
      <c r="T117" s="119">
        <f t="shared" si="88"/>
        <v>1</v>
      </c>
      <c r="U117" s="120"/>
      <c r="W117" s="121">
        <f t="shared" si="89"/>
        <v>2</v>
      </c>
      <c r="X117" s="121" t="s">
        <v>144</v>
      </c>
      <c r="Z117" s="121">
        <f t="shared" si="90"/>
        <v>2</v>
      </c>
      <c r="AA117" s="121" t="s">
        <v>153</v>
      </c>
      <c r="AU117" s="121">
        <f t="shared" si="91"/>
        <v>2</v>
      </c>
      <c r="AV117" s="121" t="s">
        <v>144</v>
      </c>
    </row>
    <row r="118" spans="2:48" s="121" customFormat="1" hidden="1" x14ac:dyDescent="0.25">
      <c r="B118" s="101">
        <v>5</v>
      </c>
      <c r="C118" s="122" t="s">
        <v>121</v>
      </c>
      <c r="D118" s="101">
        <v>5</v>
      </c>
      <c r="E118" s="98">
        <f t="shared" si="92"/>
        <v>4</v>
      </c>
      <c r="F118" s="98">
        <f t="shared" si="82"/>
        <v>4</v>
      </c>
      <c r="G118" s="98"/>
      <c r="H118" s="98"/>
      <c r="I118" s="64">
        <f t="shared" si="83"/>
        <v>1</v>
      </c>
      <c r="J118" s="103">
        <v>5</v>
      </c>
      <c r="K118" s="65">
        <f t="shared" si="84"/>
        <v>1</v>
      </c>
      <c r="L118" s="104">
        <v>5</v>
      </c>
      <c r="M118" s="129">
        <f t="shared" si="85"/>
        <v>1</v>
      </c>
      <c r="N118" s="105">
        <v>5</v>
      </c>
      <c r="O118" s="130">
        <f t="shared" si="86"/>
        <v>1</v>
      </c>
      <c r="P118" s="131">
        <v>1</v>
      </c>
      <c r="Q118" s="131">
        <v>1</v>
      </c>
      <c r="R118" s="102">
        <f t="shared" si="87"/>
        <v>1</v>
      </c>
      <c r="S118" s="132">
        <v>5</v>
      </c>
      <c r="T118" s="119">
        <f t="shared" si="88"/>
        <v>1</v>
      </c>
      <c r="U118" s="120"/>
      <c r="W118" s="121">
        <f t="shared" si="89"/>
        <v>5</v>
      </c>
      <c r="X118" s="121" t="s">
        <v>144</v>
      </c>
      <c r="Z118" s="121">
        <f t="shared" si="90"/>
        <v>5</v>
      </c>
      <c r="AA118" s="121" t="s">
        <v>153</v>
      </c>
      <c r="AU118" s="121">
        <f t="shared" si="91"/>
        <v>5</v>
      </c>
      <c r="AV118" s="121" t="s">
        <v>144</v>
      </c>
    </row>
    <row r="119" spans="2:48" s="121" customFormat="1" hidden="1" x14ac:dyDescent="0.25">
      <c r="B119" s="101">
        <v>6</v>
      </c>
      <c r="C119" s="122" t="s">
        <v>122</v>
      </c>
      <c r="D119" s="101">
        <v>30</v>
      </c>
      <c r="E119" s="98">
        <v>6</v>
      </c>
      <c r="F119" s="98">
        <f t="shared" si="82"/>
        <v>6</v>
      </c>
      <c r="G119" s="98"/>
      <c r="H119" s="98"/>
      <c r="I119" s="64">
        <f t="shared" si="83"/>
        <v>1</v>
      </c>
      <c r="J119" s="103">
        <v>30</v>
      </c>
      <c r="K119" s="65">
        <f t="shared" si="84"/>
        <v>1</v>
      </c>
      <c r="L119" s="104">
        <v>30</v>
      </c>
      <c r="M119" s="129">
        <f t="shared" si="85"/>
        <v>1</v>
      </c>
      <c r="N119" s="105">
        <v>30</v>
      </c>
      <c r="O119" s="130">
        <f t="shared" si="86"/>
        <v>1</v>
      </c>
      <c r="P119" s="131">
        <v>24</v>
      </c>
      <c r="Q119" s="131">
        <v>24</v>
      </c>
      <c r="R119" s="102">
        <f t="shared" si="87"/>
        <v>1</v>
      </c>
      <c r="S119" s="132">
        <v>30</v>
      </c>
      <c r="T119" s="119">
        <f t="shared" si="88"/>
        <v>1</v>
      </c>
      <c r="U119" s="120"/>
      <c r="W119" s="121">
        <f t="shared" si="89"/>
        <v>30</v>
      </c>
      <c r="X119" s="121" t="s">
        <v>144</v>
      </c>
      <c r="Z119" s="121">
        <f t="shared" si="90"/>
        <v>30</v>
      </c>
      <c r="AA119" s="121" t="s">
        <v>153</v>
      </c>
      <c r="AU119" s="121">
        <f t="shared" si="91"/>
        <v>30</v>
      </c>
      <c r="AV119" s="121" t="s">
        <v>144</v>
      </c>
    </row>
    <row r="120" spans="2:48" s="121" customFormat="1" hidden="1" x14ac:dyDescent="0.25">
      <c r="B120" s="101">
        <v>7</v>
      </c>
      <c r="C120" s="122" t="s">
        <v>123</v>
      </c>
      <c r="D120" s="101">
        <v>17</v>
      </c>
      <c r="E120" s="98">
        <v>3</v>
      </c>
      <c r="F120" s="98">
        <v>3</v>
      </c>
      <c r="G120" s="98"/>
      <c r="H120" s="98"/>
      <c r="I120" s="64">
        <f t="shared" si="83"/>
        <v>1</v>
      </c>
      <c r="J120" s="103">
        <v>17</v>
      </c>
      <c r="K120" s="65">
        <f t="shared" si="84"/>
        <v>1</v>
      </c>
      <c r="L120" s="104">
        <v>17</v>
      </c>
      <c r="M120" s="129">
        <f t="shared" si="85"/>
        <v>1</v>
      </c>
      <c r="N120" s="105">
        <v>17</v>
      </c>
      <c r="O120" s="130">
        <f t="shared" si="86"/>
        <v>1</v>
      </c>
      <c r="P120" s="131">
        <v>14</v>
      </c>
      <c r="Q120" s="131">
        <v>14</v>
      </c>
      <c r="R120" s="102">
        <v>1</v>
      </c>
      <c r="S120" s="132">
        <v>17</v>
      </c>
      <c r="T120" s="119">
        <f t="shared" si="88"/>
        <v>1</v>
      </c>
      <c r="U120" s="120"/>
      <c r="W120" s="121">
        <f t="shared" si="89"/>
        <v>17</v>
      </c>
      <c r="X120" s="121" t="s">
        <v>144</v>
      </c>
      <c r="Z120" s="121">
        <f t="shared" si="90"/>
        <v>17</v>
      </c>
      <c r="AA120" s="121" t="s">
        <v>153</v>
      </c>
      <c r="AU120" s="121">
        <f t="shared" si="91"/>
        <v>17</v>
      </c>
      <c r="AV120" s="121" t="s">
        <v>144</v>
      </c>
    </row>
    <row r="121" spans="2:48" s="121" customFormat="1" hidden="1" x14ac:dyDescent="0.25">
      <c r="B121" s="101">
        <v>8</v>
      </c>
      <c r="C121" s="122" t="s">
        <v>124</v>
      </c>
      <c r="D121" s="101">
        <v>3</v>
      </c>
      <c r="E121" s="98">
        <v>0</v>
      </c>
      <c r="F121" s="98">
        <f t="shared" si="82"/>
        <v>0</v>
      </c>
      <c r="G121" s="98"/>
      <c r="H121" s="98"/>
      <c r="I121" s="64">
        <v>1</v>
      </c>
      <c r="J121" s="103">
        <v>3</v>
      </c>
      <c r="K121" s="65">
        <f t="shared" si="84"/>
        <v>1</v>
      </c>
      <c r="L121" s="104">
        <v>3</v>
      </c>
      <c r="M121" s="129">
        <f t="shared" si="85"/>
        <v>1</v>
      </c>
      <c r="N121" s="105">
        <v>3</v>
      </c>
      <c r="O121" s="130">
        <f t="shared" si="86"/>
        <v>1</v>
      </c>
      <c r="P121" s="131">
        <v>3</v>
      </c>
      <c r="Q121" s="131">
        <v>3</v>
      </c>
      <c r="R121" s="102">
        <v>1</v>
      </c>
      <c r="S121" s="132">
        <v>3</v>
      </c>
      <c r="T121" s="119">
        <f t="shared" si="88"/>
        <v>1</v>
      </c>
      <c r="U121" s="120"/>
      <c r="W121" s="121">
        <f t="shared" si="89"/>
        <v>3</v>
      </c>
      <c r="X121" s="121" t="s">
        <v>144</v>
      </c>
      <c r="Z121" s="121">
        <f t="shared" si="90"/>
        <v>3</v>
      </c>
      <c r="AA121" s="121" t="s">
        <v>153</v>
      </c>
      <c r="AU121" s="121">
        <f t="shared" si="91"/>
        <v>3</v>
      </c>
      <c r="AV121" s="121" t="s">
        <v>144</v>
      </c>
    </row>
    <row r="122" spans="2:48" s="121" customFormat="1" hidden="1" x14ac:dyDescent="0.25">
      <c r="B122" s="101">
        <v>9</v>
      </c>
      <c r="C122" s="122" t="s">
        <v>125</v>
      </c>
      <c r="D122" s="101">
        <v>5</v>
      </c>
      <c r="E122" s="98">
        <v>0</v>
      </c>
      <c r="F122" s="98">
        <f t="shared" si="82"/>
        <v>0</v>
      </c>
      <c r="G122" s="98"/>
      <c r="H122" s="98"/>
      <c r="I122" s="64">
        <v>1</v>
      </c>
      <c r="J122" s="103">
        <v>5</v>
      </c>
      <c r="K122" s="65">
        <f t="shared" si="84"/>
        <v>1</v>
      </c>
      <c r="L122" s="104">
        <v>5</v>
      </c>
      <c r="M122" s="129">
        <f t="shared" si="85"/>
        <v>1</v>
      </c>
      <c r="N122" s="105">
        <v>5</v>
      </c>
      <c r="O122" s="130">
        <f t="shared" si="86"/>
        <v>1</v>
      </c>
      <c r="P122" s="131">
        <v>5</v>
      </c>
      <c r="Q122" s="131">
        <v>5</v>
      </c>
      <c r="R122" s="102">
        <f t="shared" si="87"/>
        <v>1</v>
      </c>
      <c r="S122" s="132">
        <v>5</v>
      </c>
      <c r="T122" s="119">
        <f t="shared" si="88"/>
        <v>1</v>
      </c>
      <c r="U122" s="120"/>
      <c r="W122" s="121">
        <f t="shared" si="89"/>
        <v>5</v>
      </c>
      <c r="X122" s="121" t="s">
        <v>144</v>
      </c>
      <c r="Z122" s="121">
        <f t="shared" si="90"/>
        <v>5</v>
      </c>
      <c r="AA122" s="121" t="s">
        <v>153</v>
      </c>
      <c r="AU122" s="121">
        <f t="shared" si="91"/>
        <v>5</v>
      </c>
      <c r="AV122" s="121" t="s">
        <v>144</v>
      </c>
    </row>
    <row r="123" spans="2:48" s="121" customFormat="1" hidden="1" x14ac:dyDescent="0.25">
      <c r="B123" s="101">
        <v>10</v>
      </c>
      <c r="C123" s="122" t="s">
        <v>126</v>
      </c>
      <c r="D123" s="101">
        <v>3</v>
      </c>
      <c r="E123" s="98">
        <v>0</v>
      </c>
      <c r="F123" s="98">
        <f t="shared" si="82"/>
        <v>0</v>
      </c>
      <c r="G123" s="98"/>
      <c r="H123" s="98"/>
      <c r="I123" s="64">
        <v>1</v>
      </c>
      <c r="J123" s="103">
        <v>3</v>
      </c>
      <c r="K123" s="65">
        <f t="shared" si="84"/>
        <v>1</v>
      </c>
      <c r="L123" s="104">
        <v>3</v>
      </c>
      <c r="M123" s="129">
        <f t="shared" si="85"/>
        <v>1</v>
      </c>
      <c r="N123" s="105">
        <v>3</v>
      </c>
      <c r="O123" s="130">
        <f t="shared" si="86"/>
        <v>1</v>
      </c>
      <c r="P123" s="131">
        <v>3</v>
      </c>
      <c r="Q123" s="131">
        <v>3</v>
      </c>
      <c r="R123" s="102">
        <v>1</v>
      </c>
      <c r="S123" s="132">
        <v>3</v>
      </c>
      <c r="T123" s="119">
        <f t="shared" si="88"/>
        <v>1</v>
      </c>
      <c r="U123" s="120"/>
      <c r="W123" s="121">
        <f t="shared" si="89"/>
        <v>3</v>
      </c>
      <c r="X123" s="121" t="s">
        <v>144</v>
      </c>
      <c r="Z123" s="121">
        <f t="shared" si="90"/>
        <v>3</v>
      </c>
      <c r="AA123" s="121" t="s">
        <v>153</v>
      </c>
      <c r="AU123" s="121">
        <f t="shared" si="91"/>
        <v>3</v>
      </c>
      <c r="AV123" s="121" t="s">
        <v>144</v>
      </c>
    </row>
    <row r="124" spans="2:48" s="121" customFormat="1" hidden="1" x14ac:dyDescent="0.25">
      <c r="B124" s="101">
        <v>11</v>
      </c>
      <c r="C124" s="122" t="s">
        <v>127</v>
      </c>
      <c r="D124" s="101">
        <v>12</v>
      </c>
      <c r="E124" s="98">
        <v>4</v>
      </c>
      <c r="F124" s="98">
        <v>4</v>
      </c>
      <c r="G124" s="98"/>
      <c r="H124" s="98"/>
      <c r="I124" s="64">
        <f t="shared" si="83"/>
        <v>1</v>
      </c>
      <c r="J124" s="103">
        <v>12</v>
      </c>
      <c r="K124" s="65">
        <f t="shared" si="84"/>
        <v>1</v>
      </c>
      <c r="L124" s="104">
        <v>12</v>
      </c>
      <c r="M124" s="129">
        <f t="shared" si="85"/>
        <v>1</v>
      </c>
      <c r="N124" s="105">
        <v>12</v>
      </c>
      <c r="O124" s="130">
        <f t="shared" si="86"/>
        <v>1</v>
      </c>
      <c r="P124" s="131">
        <v>8</v>
      </c>
      <c r="Q124" s="131">
        <v>8</v>
      </c>
      <c r="R124" s="102">
        <f t="shared" si="87"/>
        <v>1</v>
      </c>
      <c r="S124" s="132">
        <v>12</v>
      </c>
      <c r="T124" s="119">
        <f t="shared" si="88"/>
        <v>1</v>
      </c>
      <c r="U124" s="120"/>
      <c r="W124" s="121">
        <f t="shared" si="89"/>
        <v>12</v>
      </c>
      <c r="X124" s="121" t="s">
        <v>144</v>
      </c>
      <c r="Z124" s="121">
        <f t="shared" si="90"/>
        <v>12</v>
      </c>
      <c r="AA124" s="121" t="s">
        <v>153</v>
      </c>
      <c r="AU124" s="121">
        <f t="shared" si="91"/>
        <v>12</v>
      </c>
      <c r="AV124" s="121" t="s">
        <v>144</v>
      </c>
    </row>
    <row r="125" spans="2:48" s="121" customFormat="1" hidden="1" x14ac:dyDescent="0.25">
      <c r="B125" s="101">
        <v>12</v>
      </c>
      <c r="C125" s="122" t="s">
        <v>128</v>
      </c>
      <c r="D125" s="101">
        <v>4</v>
      </c>
      <c r="E125" s="98">
        <v>0</v>
      </c>
      <c r="F125" s="98">
        <f t="shared" si="82"/>
        <v>0</v>
      </c>
      <c r="G125" s="98"/>
      <c r="H125" s="98"/>
      <c r="I125" s="64">
        <v>1</v>
      </c>
      <c r="J125" s="103">
        <v>4</v>
      </c>
      <c r="K125" s="65">
        <f t="shared" si="84"/>
        <v>1</v>
      </c>
      <c r="L125" s="104">
        <v>4</v>
      </c>
      <c r="M125" s="129">
        <f t="shared" si="85"/>
        <v>1</v>
      </c>
      <c r="N125" s="105">
        <v>4</v>
      </c>
      <c r="O125" s="130">
        <f t="shared" si="86"/>
        <v>1</v>
      </c>
      <c r="P125" s="131">
        <v>4</v>
      </c>
      <c r="Q125" s="131">
        <v>4</v>
      </c>
      <c r="R125" s="102">
        <v>1</v>
      </c>
      <c r="S125" s="132">
        <v>4</v>
      </c>
      <c r="T125" s="119">
        <f t="shared" si="88"/>
        <v>1</v>
      </c>
      <c r="U125" s="120"/>
      <c r="W125" s="121">
        <f t="shared" si="89"/>
        <v>4</v>
      </c>
      <c r="X125" s="121" t="s">
        <v>144</v>
      </c>
      <c r="Z125" s="121">
        <f t="shared" si="90"/>
        <v>4</v>
      </c>
      <c r="AA125" s="121" t="s">
        <v>153</v>
      </c>
      <c r="AU125" s="121">
        <f t="shared" si="91"/>
        <v>4</v>
      </c>
      <c r="AV125" s="121" t="s">
        <v>144</v>
      </c>
    </row>
    <row r="126" spans="2:48" s="121" customFormat="1" hidden="1" x14ac:dyDescent="0.25">
      <c r="B126" s="101">
        <v>13</v>
      </c>
      <c r="C126" s="122" t="s">
        <v>129</v>
      </c>
      <c r="D126" s="101">
        <v>2</v>
      </c>
      <c r="E126" s="98">
        <v>0</v>
      </c>
      <c r="F126" s="98">
        <v>0</v>
      </c>
      <c r="G126" s="98"/>
      <c r="H126" s="98"/>
      <c r="I126" s="64">
        <v>1</v>
      </c>
      <c r="J126" s="103">
        <v>2</v>
      </c>
      <c r="K126" s="65">
        <f t="shared" si="84"/>
        <v>1</v>
      </c>
      <c r="L126" s="104">
        <v>2</v>
      </c>
      <c r="M126" s="129">
        <f t="shared" si="85"/>
        <v>1</v>
      </c>
      <c r="N126" s="105">
        <v>2</v>
      </c>
      <c r="O126" s="130">
        <f t="shared" si="86"/>
        <v>1</v>
      </c>
      <c r="P126" s="131">
        <v>2</v>
      </c>
      <c r="Q126" s="131">
        <v>2</v>
      </c>
      <c r="R126" s="102">
        <v>1</v>
      </c>
      <c r="S126" s="132">
        <v>2</v>
      </c>
      <c r="T126" s="119">
        <f t="shared" si="88"/>
        <v>1</v>
      </c>
      <c r="U126" s="120"/>
      <c r="W126" s="121">
        <f t="shared" si="89"/>
        <v>2</v>
      </c>
      <c r="X126" s="121" t="s">
        <v>144</v>
      </c>
      <c r="Z126" s="121">
        <f t="shared" si="90"/>
        <v>2</v>
      </c>
      <c r="AA126" s="121" t="s">
        <v>153</v>
      </c>
      <c r="AU126" s="121">
        <f t="shared" si="91"/>
        <v>2</v>
      </c>
      <c r="AV126" s="121" t="s">
        <v>144</v>
      </c>
    </row>
    <row r="127" spans="2:48" s="121" customFormat="1" hidden="1" x14ac:dyDescent="0.25">
      <c r="B127" s="101">
        <v>14</v>
      </c>
      <c r="C127" s="122" t="s">
        <v>130</v>
      </c>
      <c r="D127" s="101">
        <v>3</v>
      </c>
      <c r="E127" s="98">
        <v>0</v>
      </c>
      <c r="F127" s="98">
        <f t="shared" si="82"/>
        <v>0</v>
      </c>
      <c r="G127" s="98"/>
      <c r="H127" s="98"/>
      <c r="I127" s="64">
        <v>1</v>
      </c>
      <c r="J127" s="103">
        <v>3</v>
      </c>
      <c r="K127" s="65">
        <f t="shared" si="84"/>
        <v>1</v>
      </c>
      <c r="L127" s="104">
        <v>3</v>
      </c>
      <c r="M127" s="129">
        <f t="shared" si="85"/>
        <v>1</v>
      </c>
      <c r="N127" s="105">
        <v>3</v>
      </c>
      <c r="O127" s="130">
        <f t="shared" si="86"/>
        <v>1</v>
      </c>
      <c r="P127" s="131">
        <v>3</v>
      </c>
      <c r="Q127" s="131">
        <v>3</v>
      </c>
      <c r="R127" s="102">
        <v>1</v>
      </c>
      <c r="S127" s="132">
        <v>3</v>
      </c>
      <c r="T127" s="119">
        <f t="shared" si="88"/>
        <v>1</v>
      </c>
      <c r="U127" s="120"/>
      <c r="W127" s="121">
        <f t="shared" si="89"/>
        <v>3</v>
      </c>
      <c r="X127" s="121" t="s">
        <v>144</v>
      </c>
      <c r="Z127" s="121">
        <f t="shared" si="90"/>
        <v>3</v>
      </c>
      <c r="AA127" s="121" t="s">
        <v>153</v>
      </c>
      <c r="AU127" s="121">
        <f t="shared" si="91"/>
        <v>3</v>
      </c>
      <c r="AV127" s="121" t="s">
        <v>144</v>
      </c>
    </row>
    <row r="128" spans="2:48" s="121" customFormat="1" hidden="1" x14ac:dyDescent="0.25">
      <c r="B128" s="101">
        <v>15</v>
      </c>
      <c r="C128" s="122" t="s">
        <v>131</v>
      </c>
      <c r="D128" s="101">
        <v>3</v>
      </c>
      <c r="E128" s="98">
        <v>0</v>
      </c>
      <c r="F128" s="98">
        <f t="shared" si="82"/>
        <v>0</v>
      </c>
      <c r="G128" s="98"/>
      <c r="H128" s="98"/>
      <c r="I128" s="64">
        <v>1</v>
      </c>
      <c r="J128" s="103">
        <v>3</v>
      </c>
      <c r="K128" s="65">
        <f t="shared" si="84"/>
        <v>1</v>
      </c>
      <c r="L128" s="104">
        <v>3</v>
      </c>
      <c r="M128" s="129">
        <f t="shared" si="85"/>
        <v>1</v>
      </c>
      <c r="N128" s="105">
        <v>3</v>
      </c>
      <c r="O128" s="130">
        <f t="shared" si="86"/>
        <v>1</v>
      </c>
      <c r="P128" s="131">
        <v>3</v>
      </c>
      <c r="Q128" s="131">
        <v>3</v>
      </c>
      <c r="R128" s="102">
        <v>1</v>
      </c>
      <c r="S128" s="132">
        <v>3</v>
      </c>
      <c r="T128" s="119">
        <f t="shared" si="88"/>
        <v>1</v>
      </c>
      <c r="U128" s="120"/>
      <c r="W128" s="121">
        <f t="shared" si="89"/>
        <v>3</v>
      </c>
      <c r="X128" s="121" t="s">
        <v>144</v>
      </c>
      <c r="Z128" s="121">
        <f t="shared" si="90"/>
        <v>3</v>
      </c>
      <c r="AA128" s="121" t="s">
        <v>153</v>
      </c>
      <c r="AU128" s="121">
        <f t="shared" si="91"/>
        <v>3</v>
      </c>
      <c r="AV128" s="121" t="s">
        <v>144</v>
      </c>
    </row>
    <row r="129" spans="2:48" s="121" customFormat="1" hidden="1" x14ac:dyDescent="0.25">
      <c r="B129" s="101">
        <v>16</v>
      </c>
      <c r="C129" s="122" t="s">
        <v>132</v>
      </c>
      <c r="D129" s="101">
        <v>5</v>
      </c>
      <c r="E129" s="98">
        <v>0</v>
      </c>
      <c r="F129" s="98">
        <f t="shared" si="82"/>
        <v>0</v>
      </c>
      <c r="G129" s="98"/>
      <c r="H129" s="98"/>
      <c r="I129" s="64">
        <v>1</v>
      </c>
      <c r="J129" s="103">
        <v>5</v>
      </c>
      <c r="K129" s="65">
        <f t="shared" si="84"/>
        <v>1</v>
      </c>
      <c r="L129" s="104">
        <v>5</v>
      </c>
      <c r="M129" s="129">
        <f t="shared" si="85"/>
        <v>1</v>
      </c>
      <c r="N129" s="105">
        <v>5</v>
      </c>
      <c r="O129" s="130">
        <f t="shared" si="86"/>
        <v>1</v>
      </c>
      <c r="P129" s="131">
        <v>5</v>
      </c>
      <c r="Q129" s="131">
        <v>5</v>
      </c>
      <c r="R129" s="102">
        <f t="shared" si="87"/>
        <v>1</v>
      </c>
      <c r="S129" s="132">
        <v>5</v>
      </c>
      <c r="T129" s="119">
        <f t="shared" si="88"/>
        <v>1</v>
      </c>
      <c r="U129" s="120"/>
      <c r="W129" s="121">
        <f t="shared" si="89"/>
        <v>5</v>
      </c>
      <c r="X129" s="121" t="s">
        <v>144</v>
      </c>
      <c r="Z129" s="121">
        <f t="shared" si="90"/>
        <v>5</v>
      </c>
      <c r="AA129" s="121" t="s">
        <v>153</v>
      </c>
      <c r="AU129" s="121">
        <f t="shared" si="91"/>
        <v>5</v>
      </c>
      <c r="AV129" s="121" t="s">
        <v>144</v>
      </c>
    </row>
    <row r="130" spans="2:48" s="121" customFormat="1" hidden="1" x14ac:dyDescent="0.25">
      <c r="B130" s="101">
        <v>17</v>
      </c>
      <c r="C130" s="122" t="s">
        <v>133</v>
      </c>
      <c r="D130" s="101">
        <v>4</v>
      </c>
      <c r="E130" s="98">
        <v>0</v>
      </c>
      <c r="F130" s="98">
        <v>0</v>
      </c>
      <c r="G130" s="98"/>
      <c r="H130" s="98"/>
      <c r="I130" s="64">
        <v>1</v>
      </c>
      <c r="J130" s="103">
        <v>4</v>
      </c>
      <c r="K130" s="65">
        <f t="shared" si="84"/>
        <v>1</v>
      </c>
      <c r="L130" s="104">
        <v>4</v>
      </c>
      <c r="M130" s="129">
        <f t="shared" si="85"/>
        <v>1</v>
      </c>
      <c r="N130" s="105">
        <v>4</v>
      </c>
      <c r="O130" s="130">
        <f t="shared" si="86"/>
        <v>1</v>
      </c>
      <c r="P130" s="131">
        <v>4</v>
      </c>
      <c r="Q130" s="131">
        <v>4</v>
      </c>
      <c r="R130" s="102">
        <v>1</v>
      </c>
      <c r="S130" s="132">
        <v>4</v>
      </c>
      <c r="T130" s="119">
        <f t="shared" si="88"/>
        <v>1</v>
      </c>
      <c r="U130" s="120"/>
      <c r="W130" s="121">
        <f t="shared" si="89"/>
        <v>4</v>
      </c>
      <c r="X130" s="121" t="s">
        <v>144</v>
      </c>
      <c r="Z130" s="121">
        <f t="shared" si="90"/>
        <v>4</v>
      </c>
      <c r="AA130" s="121" t="s">
        <v>153</v>
      </c>
      <c r="AU130" s="121">
        <f t="shared" si="91"/>
        <v>4</v>
      </c>
      <c r="AV130" s="121" t="s">
        <v>144</v>
      </c>
    </row>
    <row r="131" spans="2:48" s="121" customFormat="1" hidden="1" x14ac:dyDescent="0.25">
      <c r="B131" s="101">
        <v>18</v>
      </c>
      <c r="C131" s="122" t="s">
        <v>134</v>
      </c>
      <c r="D131" s="101">
        <v>5</v>
      </c>
      <c r="E131" s="98">
        <v>0</v>
      </c>
      <c r="F131" s="98">
        <f t="shared" si="82"/>
        <v>0</v>
      </c>
      <c r="G131" s="98"/>
      <c r="H131" s="98"/>
      <c r="I131" s="64">
        <v>1</v>
      </c>
      <c r="J131" s="103">
        <v>5</v>
      </c>
      <c r="K131" s="65">
        <f t="shared" si="84"/>
        <v>1</v>
      </c>
      <c r="L131" s="104">
        <v>5</v>
      </c>
      <c r="M131" s="129">
        <f t="shared" si="85"/>
        <v>1</v>
      </c>
      <c r="N131" s="105">
        <v>5</v>
      </c>
      <c r="O131" s="130">
        <f t="shared" si="86"/>
        <v>1</v>
      </c>
      <c r="P131" s="131">
        <v>5</v>
      </c>
      <c r="Q131" s="131">
        <v>5</v>
      </c>
      <c r="R131" s="102">
        <f t="shared" si="87"/>
        <v>1</v>
      </c>
      <c r="S131" s="132">
        <v>5</v>
      </c>
      <c r="T131" s="119">
        <f t="shared" si="88"/>
        <v>1</v>
      </c>
      <c r="U131" s="120"/>
      <c r="W131" s="121">
        <f t="shared" si="89"/>
        <v>5</v>
      </c>
      <c r="X131" s="121" t="s">
        <v>144</v>
      </c>
      <c r="Z131" s="121">
        <f t="shared" si="90"/>
        <v>5</v>
      </c>
      <c r="AA131" s="121" t="s">
        <v>153</v>
      </c>
      <c r="AU131" s="121">
        <f t="shared" si="91"/>
        <v>5</v>
      </c>
      <c r="AV131" s="121" t="s">
        <v>144</v>
      </c>
    </row>
    <row r="132" spans="2:48" s="121" customFormat="1" hidden="1" x14ac:dyDescent="0.25">
      <c r="B132" s="101">
        <v>19</v>
      </c>
      <c r="C132" s="122" t="s">
        <v>135</v>
      </c>
      <c r="D132" s="101">
        <v>5</v>
      </c>
      <c r="E132" s="98">
        <v>0</v>
      </c>
      <c r="F132" s="98">
        <v>0</v>
      </c>
      <c r="G132" s="98"/>
      <c r="H132" s="98"/>
      <c r="I132" s="64">
        <v>1</v>
      </c>
      <c r="J132" s="103">
        <v>5</v>
      </c>
      <c r="K132" s="65">
        <f t="shared" si="84"/>
        <v>1</v>
      </c>
      <c r="L132" s="104">
        <v>5</v>
      </c>
      <c r="M132" s="129">
        <f t="shared" si="85"/>
        <v>1</v>
      </c>
      <c r="N132" s="105">
        <v>5</v>
      </c>
      <c r="O132" s="130">
        <f t="shared" si="86"/>
        <v>1</v>
      </c>
      <c r="P132" s="131">
        <v>5</v>
      </c>
      <c r="Q132" s="131">
        <v>5</v>
      </c>
      <c r="R132" s="102">
        <v>1</v>
      </c>
      <c r="S132" s="132">
        <v>5</v>
      </c>
      <c r="T132" s="119">
        <f t="shared" si="88"/>
        <v>1</v>
      </c>
      <c r="U132" s="120"/>
      <c r="W132" s="121">
        <f t="shared" si="89"/>
        <v>5</v>
      </c>
      <c r="X132" s="121" t="s">
        <v>144</v>
      </c>
      <c r="Z132" s="121">
        <f t="shared" si="90"/>
        <v>5</v>
      </c>
      <c r="AA132" s="121" t="s">
        <v>153</v>
      </c>
      <c r="AU132" s="121">
        <f t="shared" si="91"/>
        <v>5</v>
      </c>
      <c r="AV132" s="121" t="s">
        <v>144</v>
      </c>
    </row>
    <row r="133" spans="2:48" s="121" customFormat="1" hidden="1" x14ac:dyDescent="0.25">
      <c r="B133" s="101">
        <v>20</v>
      </c>
      <c r="C133" s="122" t="s">
        <v>136</v>
      </c>
      <c r="D133" s="101">
        <v>4</v>
      </c>
      <c r="E133" s="98">
        <v>0</v>
      </c>
      <c r="F133" s="98">
        <f t="shared" si="82"/>
        <v>0</v>
      </c>
      <c r="G133" s="98"/>
      <c r="H133" s="98"/>
      <c r="I133" s="64">
        <v>1</v>
      </c>
      <c r="J133" s="103">
        <v>4</v>
      </c>
      <c r="K133" s="65">
        <f t="shared" si="84"/>
        <v>1</v>
      </c>
      <c r="L133" s="104">
        <v>4</v>
      </c>
      <c r="M133" s="129">
        <f t="shared" si="85"/>
        <v>1</v>
      </c>
      <c r="N133" s="105">
        <v>4</v>
      </c>
      <c r="O133" s="130">
        <f t="shared" si="86"/>
        <v>1</v>
      </c>
      <c r="P133" s="131">
        <v>4</v>
      </c>
      <c r="Q133" s="131">
        <v>4</v>
      </c>
      <c r="R133" s="102">
        <f t="shared" si="87"/>
        <v>1</v>
      </c>
      <c r="S133" s="132">
        <v>4</v>
      </c>
      <c r="T133" s="119">
        <f t="shared" si="88"/>
        <v>1</v>
      </c>
      <c r="U133" s="120"/>
      <c r="W133" s="121">
        <f t="shared" si="89"/>
        <v>4</v>
      </c>
      <c r="X133" s="121" t="s">
        <v>144</v>
      </c>
      <c r="Z133" s="121">
        <f t="shared" si="90"/>
        <v>4</v>
      </c>
      <c r="AA133" s="121" t="s">
        <v>153</v>
      </c>
      <c r="AU133" s="121">
        <f t="shared" si="91"/>
        <v>4</v>
      </c>
      <c r="AV133" s="121" t="s">
        <v>144</v>
      </c>
    </row>
    <row r="134" spans="2:48" s="121" customFormat="1" hidden="1" x14ac:dyDescent="0.25">
      <c r="B134" s="101">
        <v>21</v>
      </c>
      <c r="C134" s="122" t="s">
        <v>171</v>
      </c>
      <c r="D134" s="101">
        <v>20</v>
      </c>
      <c r="E134" s="98">
        <v>9</v>
      </c>
      <c r="F134" s="98">
        <v>9</v>
      </c>
      <c r="G134" s="98"/>
      <c r="H134" s="98"/>
      <c r="I134" s="64">
        <v>1</v>
      </c>
      <c r="J134" s="103">
        <v>20</v>
      </c>
      <c r="K134" s="65">
        <f t="shared" si="84"/>
        <v>1</v>
      </c>
      <c r="L134" s="104">
        <v>20</v>
      </c>
      <c r="M134" s="129">
        <f t="shared" si="85"/>
        <v>1</v>
      </c>
      <c r="N134" s="105">
        <v>20</v>
      </c>
      <c r="O134" s="130">
        <f t="shared" si="86"/>
        <v>1</v>
      </c>
      <c r="P134" s="131">
        <v>11</v>
      </c>
      <c r="Q134" s="131">
        <v>11</v>
      </c>
      <c r="R134" s="102">
        <f t="shared" si="87"/>
        <v>1</v>
      </c>
      <c r="S134" s="132">
        <v>20</v>
      </c>
      <c r="T134" s="119">
        <f t="shared" si="88"/>
        <v>1</v>
      </c>
      <c r="U134" s="120"/>
      <c r="W134" s="121">
        <f t="shared" si="89"/>
        <v>20</v>
      </c>
      <c r="X134" s="121" t="s">
        <v>144</v>
      </c>
      <c r="Z134" s="121">
        <f t="shared" si="90"/>
        <v>20</v>
      </c>
      <c r="AA134" s="121" t="s">
        <v>153</v>
      </c>
    </row>
    <row r="135" spans="2:48" s="126" customFormat="1" hidden="1" x14ac:dyDescent="0.25">
      <c r="B135" s="280" t="s">
        <v>46</v>
      </c>
      <c r="C135" s="280"/>
      <c r="D135" s="123">
        <f>SUM(D114:D134)</f>
        <v>153</v>
      </c>
      <c r="E135" s="123">
        <f>SUM(E114:E134)</f>
        <v>43</v>
      </c>
      <c r="F135" s="123">
        <f>SUM(F114:F134)</f>
        <v>43</v>
      </c>
      <c r="G135" s="123"/>
      <c r="H135" s="123"/>
      <c r="I135" s="124">
        <f>F135/E135</f>
        <v>1</v>
      </c>
      <c r="J135" s="123">
        <f>SUM(J114:J134)</f>
        <v>153</v>
      </c>
      <c r="K135" s="124">
        <f t="shared" si="84"/>
        <v>1</v>
      </c>
      <c r="L135" s="123">
        <f>SUM(L114:L134)</f>
        <v>153</v>
      </c>
      <c r="M135" s="124">
        <f t="shared" si="85"/>
        <v>1</v>
      </c>
      <c r="N135" s="123">
        <f>SUM(N114:N134)</f>
        <v>153</v>
      </c>
      <c r="O135" s="124">
        <f>N135/D135</f>
        <v>1</v>
      </c>
      <c r="P135" s="123">
        <f>SUM(P114:P134)</f>
        <v>110</v>
      </c>
      <c r="Q135" s="123">
        <f>SUM(Q114:Q134)</f>
        <v>110</v>
      </c>
      <c r="R135" s="124">
        <f>Q135/P135</f>
        <v>1</v>
      </c>
      <c r="S135" s="123">
        <f>SUM(S114:S134)</f>
        <v>153</v>
      </c>
      <c r="T135" s="124">
        <f t="shared" si="88"/>
        <v>1</v>
      </c>
      <c r="U135" s="120"/>
      <c r="W135" s="121">
        <f t="shared" si="89"/>
        <v>153</v>
      </c>
      <c r="X135" s="121"/>
      <c r="AU135" s="121">
        <f t="shared" si="91"/>
        <v>153</v>
      </c>
      <c r="AV135" s="121" t="s">
        <v>144</v>
      </c>
    </row>
    <row r="136" spans="2:48" s="121" customFormat="1" hidden="1" x14ac:dyDescent="0.25">
      <c r="B136" s="284" t="s">
        <v>21</v>
      </c>
      <c r="C136" s="284"/>
      <c r="D136" s="133">
        <f>D31+D42+D51+D59+D79+D93+D112+D135</f>
        <v>4468</v>
      </c>
      <c r="E136" s="133">
        <f>E31+E42+E51+E59+E79+E93+E112+E135</f>
        <v>3458</v>
      </c>
      <c r="F136" s="133">
        <f>F31+F42+F51+F59+F79+F93+F112+F135</f>
        <v>3458</v>
      </c>
      <c r="G136" s="133"/>
      <c r="H136" s="133"/>
      <c r="I136" s="134">
        <f>F136/E136</f>
        <v>1</v>
      </c>
      <c r="J136" s="133">
        <f>J31+J42+J51+J59+J79+J93+J112+J135</f>
        <v>4468</v>
      </c>
      <c r="K136" s="134">
        <f t="shared" si="84"/>
        <v>1</v>
      </c>
      <c r="L136" s="133">
        <f>L31+L42+L51+L59+L79+L93+L112+L135</f>
        <v>4468</v>
      </c>
      <c r="M136" s="134">
        <f t="shared" si="85"/>
        <v>1</v>
      </c>
      <c r="N136" s="133">
        <f>N31+N42+N51+N59+N79+N93+N112+N135</f>
        <v>4468</v>
      </c>
      <c r="O136" s="134">
        <f>N136/D136</f>
        <v>1</v>
      </c>
      <c r="P136" s="133">
        <f>P31+P42+P51+P59+P79+P93+P112+P135</f>
        <v>1013</v>
      </c>
      <c r="Q136" s="133">
        <f>Q31+Q42+Q51+Q59+Q79+Q93+Q112+Q135</f>
        <v>1013</v>
      </c>
      <c r="R136" s="134">
        <f>Q136/P136</f>
        <v>1</v>
      </c>
      <c r="S136" s="133">
        <f>S31+S42+S51+S59+S79+S93+S112+S135</f>
        <v>4148</v>
      </c>
      <c r="T136" s="134">
        <f t="shared" si="88"/>
        <v>0.928379588182632</v>
      </c>
      <c r="U136" s="120"/>
    </row>
  </sheetData>
  <mergeCells count="34">
    <mergeCell ref="B1:T1"/>
    <mergeCell ref="B2:T2"/>
    <mergeCell ref="B3:T3"/>
    <mergeCell ref="B4:B5"/>
    <mergeCell ref="C4:C5"/>
    <mergeCell ref="D4:D5"/>
    <mergeCell ref="E4:I4"/>
    <mergeCell ref="J4:K5"/>
    <mergeCell ref="L4:O4"/>
    <mergeCell ref="P4:R4"/>
    <mergeCell ref="S4:T4"/>
    <mergeCell ref="U4:U5"/>
    <mergeCell ref="F5:G5"/>
    <mergeCell ref="H5:I5"/>
    <mergeCell ref="L5:M5"/>
    <mergeCell ref="N5:O5"/>
    <mergeCell ref="Q5:R5"/>
    <mergeCell ref="B93:C93"/>
    <mergeCell ref="B6:T6"/>
    <mergeCell ref="B31:C31"/>
    <mergeCell ref="B32:T32"/>
    <mergeCell ref="B42:C42"/>
    <mergeCell ref="B43:T43"/>
    <mergeCell ref="B51:C51"/>
    <mergeCell ref="B52:T52"/>
    <mergeCell ref="B59:C59"/>
    <mergeCell ref="B60:T60"/>
    <mergeCell ref="B79:C79"/>
    <mergeCell ref="B80:T80"/>
    <mergeCell ref="B94:T94"/>
    <mergeCell ref="B112:C112"/>
    <mergeCell ref="B113:S113"/>
    <mergeCell ref="B135:C135"/>
    <mergeCell ref="B136:C136"/>
  </mergeCells>
  <pageMargins left="0.13" right="0.06" top="0.13" bottom="0.16" header="0.27" footer="0.18"/>
  <pageSetup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D7A7-CF7C-4B83-962D-CEF07AD5FCA1}">
  <dimension ref="B1:AV136"/>
  <sheetViews>
    <sheetView showGridLines="0" zoomScale="85" zoomScaleNormal="85" workbookViewId="0">
      <selection activeCell="K139" sqref="K139"/>
    </sheetView>
  </sheetViews>
  <sheetFormatPr defaultColWidth="8.7109375" defaultRowHeight="15" x14ac:dyDescent="0.25"/>
  <cols>
    <col min="1" max="1" width="8.7109375" style="112"/>
    <col min="2" max="2" width="6.5703125" style="135" customWidth="1"/>
    <col min="3" max="3" width="14.28515625" style="112" customWidth="1"/>
    <col min="4" max="4" width="8.7109375" style="135" customWidth="1"/>
    <col min="5" max="5" width="9.28515625" style="135" customWidth="1"/>
    <col min="6" max="8" width="7.28515625" style="135" customWidth="1"/>
    <col min="9" max="9" width="8.28515625" style="135" customWidth="1"/>
    <col min="10" max="10" width="5.42578125" style="135" customWidth="1"/>
    <col min="11" max="11" width="7.42578125" style="135" customWidth="1"/>
    <col min="12" max="12" width="6.28515625" style="135" customWidth="1"/>
    <col min="13" max="13" width="7.42578125" style="135" customWidth="1"/>
    <col min="14" max="14" width="7" style="135" customWidth="1"/>
    <col min="15" max="15" width="7.28515625" style="135" customWidth="1"/>
    <col min="16" max="16" width="9.7109375" style="135" customWidth="1"/>
    <col min="17" max="17" width="5.5703125" style="135" customWidth="1"/>
    <col min="18" max="18" width="6.28515625" style="135" customWidth="1"/>
    <col min="19" max="19" width="8.5703125" style="135" customWidth="1"/>
    <col min="20" max="20" width="7.42578125" style="135" customWidth="1"/>
    <col min="21" max="21" width="36.5703125" style="111" hidden="1" customWidth="1"/>
    <col min="22" max="22" width="29.28515625" style="112" hidden="1" customWidth="1"/>
    <col min="23" max="23" width="8.7109375" style="112" hidden="1" customWidth="1"/>
    <col min="24" max="24" width="59" style="112" hidden="1" customWidth="1"/>
    <col min="25" max="26" width="8.7109375" style="112" hidden="1" customWidth="1"/>
    <col min="27" max="27" width="13.7109375" style="112" hidden="1" customWidth="1"/>
    <col min="28" max="48" width="8.7109375" style="112" customWidth="1"/>
    <col min="49" max="16384" width="8.7109375" style="112"/>
  </cols>
  <sheetData>
    <row r="1" spans="2:48" x14ac:dyDescent="0.25">
      <c r="B1" s="239" t="s"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</row>
    <row r="2" spans="2:48" x14ac:dyDescent="0.25">
      <c r="B2" s="239" t="s">
        <v>175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</row>
    <row r="3" spans="2:48" x14ac:dyDescent="0.25">
      <c r="B3" s="240" t="s">
        <v>142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</row>
    <row r="4" spans="2:48" ht="38.65" customHeight="1" x14ac:dyDescent="0.25">
      <c r="B4" s="241" t="s">
        <v>3</v>
      </c>
      <c r="C4" s="241" t="s">
        <v>25</v>
      </c>
      <c r="D4" s="300" t="s">
        <v>143</v>
      </c>
      <c r="E4" s="302" t="s">
        <v>173</v>
      </c>
      <c r="F4" s="302"/>
      <c r="G4" s="302"/>
      <c r="H4" s="302"/>
      <c r="I4" s="279"/>
      <c r="J4" s="303" t="s">
        <v>7</v>
      </c>
      <c r="K4" s="304"/>
      <c r="L4" s="307" t="s">
        <v>8</v>
      </c>
      <c r="M4" s="308"/>
      <c r="N4" s="308"/>
      <c r="O4" s="309"/>
      <c r="P4" s="273" t="s">
        <v>138</v>
      </c>
      <c r="Q4" s="274"/>
      <c r="R4" s="275"/>
      <c r="S4" s="298" t="s">
        <v>157</v>
      </c>
      <c r="T4" s="299"/>
      <c r="U4" s="259" t="s">
        <v>9</v>
      </c>
    </row>
    <row r="5" spans="2:48" ht="43.5" customHeight="1" x14ac:dyDescent="0.25">
      <c r="B5" s="241"/>
      <c r="C5" s="241"/>
      <c r="D5" s="301"/>
      <c r="E5" s="113" t="s">
        <v>5</v>
      </c>
      <c r="F5" s="310" t="s">
        <v>10</v>
      </c>
      <c r="G5" s="310"/>
      <c r="H5" s="278" t="s">
        <v>174</v>
      </c>
      <c r="I5" s="279"/>
      <c r="J5" s="305"/>
      <c r="K5" s="306"/>
      <c r="L5" s="311" t="s">
        <v>11</v>
      </c>
      <c r="M5" s="311"/>
      <c r="N5" s="312" t="s">
        <v>12</v>
      </c>
      <c r="O5" s="312"/>
      <c r="P5" s="114" t="s">
        <v>5</v>
      </c>
      <c r="Q5" s="278" t="s">
        <v>140</v>
      </c>
      <c r="R5" s="279"/>
      <c r="S5" s="155" t="s">
        <v>158</v>
      </c>
      <c r="T5" s="155" t="s">
        <v>159</v>
      </c>
      <c r="U5" s="259"/>
    </row>
    <row r="6" spans="2:48" hidden="1" x14ac:dyDescent="0.25">
      <c r="B6" s="281" t="s">
        <v>13</v>
      </c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3"/>
      <c r="U6" s="116"/>
    </row>
    <row r="7" spans="2:48" s="121" customFormat="1" hidden="1" x14ac:dyDescent="0.25">
      <c r="B7" s="117">
        <v>1</v>
      </c>
      <c r="C7" s="118" t="s">
        <v>27</v>
      </c>
      <c r="D7" s="117">
        <v>135</v>
      </c>
      <c r="E7" s="98">
        <v>116</v>
      </c>
      <c r="F7" s="98">
        <f>E7</f>
        <v>116</v>
      </c>
      <c r="G7" s="98"/>
      <c r="H7" s="98"/>
      <c r="I7" s="64">
        <f>F7/E7</f>
        <v>1</v>
      </c>
      <c r="J7" s="107">
        <v>135</v>
      </c>
      <c r="K7" s="65">
        <f t="shared" ref="K7:K30" si="0">J7/D7</f>
        <v>1</v>
      </c>
      <c r="L7" s="104">
        <v>135</v>
      </c>
      <c r="M7" s="66">
        <f t="shared" ref="M7:M31" si="1">L7/D7</f>
        <v>1</v>
      </c>
      <c r="N7" s="105">
        <v>135</v>
      </c>
      <c r="O7" s="106">
        <f>N7/D7</f>
        <v>1</v>
      </c>
      <c r="P7" s="98">
        <v>19</v>
      </c>
      <c r="Q7" s="98">
        <v>19</v>
      </c>
      <c r="R7" s="64">
        <f>Q7/P7</f>
        <v>1</v>
      </c>
      <c r="S7" s="156">
        <v>128</v>
      </c>
      <c r="T7" s="119">
        <f t="shared" ref="T7:T31" si="2">S7/D7</f>
        <v>0.94814814814814818</v>
      </c>
      <c r="U7" s="120"/>
      <c r="W7" s="121">
        <f t="shared" ref="W7:W30" si="3">E7+P7</f>
        <v>135</v>
      </c>
      <c r="Z7" s="121">
        <f>F7+Q7</f>
        <v>135</v>
      </c>
      <c r="AA7" s="121" t="s">
        <v>153</v>
      </c>
      <c r="AU7" s="121">
        <f t="shared" ref="AU7:AU26" si="4">F7+Q7</f>
        <v>135</v>
      </c>
      <c r="AV7" s="121" t="s">
        <v>144</v>
      </c>
    </row>
    <row r="8" spans="2:48" s="121" customFormat="1" hidden="1" x14ac:dyDescent="0.25">
      <c r="B8" s="117">
        <v>2</v>
      </c>
      <c r="C8" s="122" t="s">
        <v>151</v>
      </c>
      <c r="D8" s="117">
        <v>205</v>
      </c>
      <c r="E8" s="98">
        <v>177</v>
      </c>
      <c r="F8" s="98">
        <v>177</v>
      </c>
      <c r="G8" s="98"/>
      <c r="H8" s="98"/>
      <c r="I8" s="64">
        <f t="shared" ref="I8:I30" si="5">F8/E8</f>
        <v>1</v>
      </c>
      <c r="J8" s="107">
        <v>205</v>
      </c>
      <c r="K8" s="65">
        <f t="shared" si="0"/>
        <v>1</v>
      </c>
      <c r="L8" s="104">
        <v>205</v>
      </c>
      <c r="M8" s="66">
        <f t="shared" si="1"/>
        <v>1</v>
      </c>
      <c r="N8" s="105">
        <v>205</v>
      </c>
      <c r="O8" s="106">
        <f t="shared" ref="O8:O30" si="6">N8/D8</f>
        <v>1</v>
      </c>
      <c r="P8" s="98">
        <v>28</v>
      </c>
      <c r="Q8" s="98">
        <v>28</v>
      </c>
      <c r="R8" s="64">
        <f t="shared" ref="R8:R26" si="7">Q8/P8</f>
        <v>1</v>
      </c>
      <c r="S8" s="156">
        <v>205</v>
      </c>
      <c r="T8" s="119">
        <f t="shared" si="2"/>
        <v>1</v>
      </c>
      <c r="U8" s="120"/>
      <c r="W8" s="121">
        <f t="shared" si="3"/>
        <v>205</v>
      </c>
      <c r="Z8" s="121">
        <f t="shared" ref="Z8:Z30" si="8">E8+P8</f>
        <v>205</v>
      </c>
      <c r="AA8" s="121" t="s">
        <v>153</v>
      </c>
      <c r="AU8" s="121">
        <f t="shared" si="4"/>
        <v>205</v>
      </c>
      <c r="AV8" s="121" t="s">
        <v>144</v>
      </c>
    </row>
    <row r="9" spans="2:48" s="121" customFormat="1" hidden="1" x14ac:dyDescent="0.25">
      <c r="B9" s="117">
        <v>3</v>
      </c>
      <c r="C9" s="122" t="s">
        <v>152</v>
      </c>
      <c r="D9" s="117">
        <v>33</v>
      </c>
      <c r="E9" s="98">
        <v>29</v>
      </c>
      <c r="F9" s="98">
        <f t="shared" ref="F9" si="9">E9</f>
        <v>29</v>
      </c>
      <c r="G9" s="98"/>
      <c r="H9" s="98"/>
      <c r="I9" s="64">
        <f t="shared" si="5"/>
        <v>1</v>
      </c>
      <c r="J9" s="107">
        <v>33</v>
      </c>
      <c r="K9" s="65">
        <f t="shared" si="0"/>
        <v>1</v>
      </c>
      <c r="L9" s="104">
        <v>33</v>
      </c>
      <c r="M9" s="66">
        <f t="shared" si="1"/>
        <v>1</v>
      </c>
      <c r="N9" s="105">
        <v>33</v>
      </c>
      <c r="O9" s="106">
        <f t="shared" si="6"/>
        <v>1</v>
      </c>
      <c r="P9" s="98">
        <v>4</v>
      </c>
      <c r="Q9" s="98">
        <v>4</v>
      </c>
      <c r="R9" s="64">
        <f t="shared" si="7"/>
        <v>1</v>
      </c>
      <c r="S9" s="156">
        <v>33</v>
      </c>
      <c r="T9" s="119">
        <f t="shared" si="2"/>
        <v>1</v>
      </c>
      <c r="U9" s="120"/>
      <c r="W9" s="121">
        <f t="shared" si="3"/>
        <v>33</v>
      </c>
      <c r="Z9" s="121">
        <f t="shared" si="8"/>
        <v>33</v>
      </c>
      <c r="AA9" s="121" t="s">
        <v>153</v>
      </c>
    </row>
    <row r="10" spans="2:48" s="121" customFormat="1" hidden="1" x14ac:dyDescent="0.25">
      <c r="B10" s="117">
        <v>4</v>
      </c>
      <c r="C10" s="122" t="s">
        <v>29</v>
      </c>
      <c r="D10" s="117">
        <v>91</v>
      </c>
      <c r="E10" s="98">
        <v>75</v>
      </c>
      <c r="F10" s="98">
        <v>75</v>
      </c>
      <c r="G10" s="98"/>
      <c r="H10" s="98"/>
      <c r="I10" s="64">
        <f t="shared" si="5"/>
        <v>1</v>
      </c>
      <c r="J10" s="107">
        <v>91</v>
      </c>
      <c r="K10" s="65">
        <f t="shared" si="0"/>
        <v>1</v>
      </c>
      <c r="L10" s="104">
        <v>91</v>
      </c>
      <c r="M10" s="66">
        <f t="shared" si="1"/>
        <v>1</v>
      </c>
      <c r="N10" s="105">
        <v>91</v>
      </c>
      <c r="O10" s="106">
        <f t="shared" si="6"/>
        <v>1</v>
      </c>
      <c r="P10" s="98">
        <v>16</v>
      </c>
      <c r="Q10" s="98">
        <v>16</v>
      </c>
      <c r="R10" s="64">
        <f t="shared" si="7"/>
        <v>1</v>
      </c>
      <c r="S10" s="156">
        <v>80</v>
      </c>
      <c r="T10" s="119">
        <f t="shared" si="2"/>
        <v>0.87912087912087911</v>
      </c>
      <c r="U10" s="120"/>
      <c r="W10" s="121">
        <f t="shared" si="3"/>
        <v>91</v>
      </c>
      <c r="Z10" s="121">
        <f t="shared" si="8"/>
        <v>91</v>
      </c>
      <c r="AA10" s="121" t="s">
        <v>153</v>
      </c>
      <c r="AU10" s="121">
        <f t="shared" si="4"/>
        <v>91</v>
      </c>
      <c r="AV10" s="121" t="s">
        <v>144</v>
      </c>
    </row>
    <row r="11" spans="2:48" s="121" customFormat="1" hidden="1" x14ac:dyDescent="0.25">
      <c r="B11" s="117">
        <v>5</v>
      </c>
      <c r="C11" s="122" t="s">
        <v>30</v>
      </c>
      <c r="D11" s="117">
        <v>64</v>
      </c>
      <c r="E11" s="98">
        <v>52</v>
      </c>
      <c r="F11" s="98">
        <v>52</v>
      </c>
      <c r="G11" s="98"/>
      <c r="H11" s="98"/>
      <c r="I11" s="64">
        <f t="shared" si="5"/>
        <v>1</v>
      </c>
      <c r="J11" s="107">
        <v>64</v>
      </c>
      <c r="K11" s="65">
        <f t="shared" si="0"/>
        <v>1</v>
      </c>
      <c r="L11" s="104">
        <v>64</v>
      </c>
      <c r="M11" s="66">
        <f t="shared" si="1"/>
        <v>1</v>
      </c>
      <c r="N11" s="105">
        <v>64</v>
      </c>
      <c r="O11" s="106">
        <f t="shared" si="6"/>
        <v>1</v>
      </c>
      <c r="P11" s="98">
        <v>12</v>
      </c>
      <c r="Q11" s="98">
        <v>12</v>
      </c>
      <c r="R11" s="64">
        <f t="shared" si="7"/>
        <v>1</v>
      </c>
      <c r="S11" s="156">
        <v>64</v>
      </c>
      <c r="T11" s="119">
        <f t="shared" si="2"/>
        <v>1</v>
      </c>
      <c r="U11" s="120"/>
      <c r="W11" s="121">
        <f t="shared" si="3"/>
        <v>64</v>
      </c>
      <c r="Z11" s="121">
        <f t="shared" si="8"/>
        <v>64</v>
      </c>
      <c r="AA11" s="121" t="s">
        <v>153</v>
      </c>
      <c r="AU11" s="121">
        <f t="shared" si="4"/>
        <v>64</v>
      </c>
      <c r="AV11" s="121" t="s">
        <v>144</v>
      </c>
    </row>
    <row r="12" spans="2:48" s="121" customFormat="1" hidden="1" x14ac:dyDescent="0.25">
      <c r="B12" s="117">
        <v>6</v>
      </c>
      <c r="C12" s="122" t="s">
        <v>160</v>
      </c>
      <c r="D12" s="117">
        <v>126</v>
      </c>
      <c r="E12" s="98">
        <v>108</v>
      </c>
      <c r="F12" s="98">
        <v>108</v>
      </c>
      <c r="G12" s="98"/>
      <c r="H12" s="98"/>
      <c r="I12" s="64">
        <f t="shared" si="5"/>
        <v>1</v>
      </c>
      <c r="J12" s="107">
        <v>126</v>
      </c>
      <c r="K12" s="65">
        <f t="shared" si="0"/>
        <v>1</v>
      </c>
      <c r="L12" s="104">
        <v>126</v>
      </c>
      <c r="M12" s="66">
        <f t="shared" si="1"/>
        <v>1</v>
      </c>
      <c r="N12" s="105">
        <v>126</v>
      </c>
      <c r="O12" s="106">
        <f t="shared" si="6"/>
        <v>1</v>
      </c>
      <c r="P12" s="98">
        <v>18</v>
      </c>
      <c r="Q12" s="98">
        <v>18</v>
      </c>
      <c r="R12" s="64">
        <f t="shared" si="7"/>
        <v>1</v>
      </c>
      <c r="S12" s="156">
        <v>126</v>
      </c>
      <c r="T12" s="119">
        <f t="shared" si="2"/>
        <v>1</v>
      </c>
      <c r="U12" s="120"/>
      <c r="W12" s="121">
        <f t="shared" si="3"/>
        <v>126</v>
      </c>
      <c r="Z12" s="121">
        <f t="shared" si="8"/>
        <v>126</v>
      </c>
      <c r="AA12" s="121" t="s">
        <v>153</v>
      </c>
      <c r="AU12" s="121">
        <f t="shared" si="4"/>
        <v>126</v>
      </c>
      <c r="AV12" s="121" t="s">
        <v>144</v>
      </c>
    </row>
    <row r="13" spans="2:48" s="121" customFormat="1" hidden="1" x14ac:dyDescent="0.25">
      <c r="B13" s="117">
        <v>7</v>
      </c>
      <c r="C13" s="122" t="s">
        <v>161</v>
      </c>
      <c r="D13" s="117">
        <v>81</v>
      </c>
      <c r="E13" s="98">
        <v>58</v>
      </c>
      <c r="F13" s="98">
        <v>58</v>
      </c>
      <c r="G13" s="98"/>
      <c r="H13" s="98"/>
      <c r="I13" s="64">
        <f t="shared" si="5"/>
        <v>1</v>
      </c>
      <c r="J13" s="107">
        <v>81</v>
      </c>
      <c r="K13" s="65">
        <f t="shared" si="0"/>
        <v>1</v>
      </c>
      <c r="L13" s="104">
        <v>81</v>
      </c>
      <c r="M13" s="66">
        <f t="shared" si="1"/>
        <v>1</v>
      </c>
      <c r="N13" s="105">
        <v>81</v>
      </c>
      <c r="O13" s="106">
        <f t="shared" si="6"/>
        <v>1</v>
      </c>
      <c r="P13" s="98">
        <v>23</v>
      </c>
      <c r="Q13" s="98">
        <v>23</v>
      </c>
      <c r="R13" s="64">
        <f t="shared" si="7"/>
        <v>1</v>
      </c>
      <c r="S13" s="156">
        <v>81</v>
      </c>
      <c r="T13" s="119">
        <f t="shared" si="2"/>
        <v>1</v>
      </c>
      <c r="U13" s="120"/>
      <c r="W13" s="121">
        <f t="shared" si="3"/>
        <v>81</v>
      </c>
      <c r="Z13" s="121">
        <f t="shared" si="8"/>
        <v>81</v>
      </c>
      <c r="AA13" s="121" t="s">
        <v>153</v>
      </c>
    </row>
    <row r="14" spans="2:48" s="121" customFormat="1" hidden="1" x14ac:dyDescent="0.25">
      <c r="B14" s="117">
        <v>8</v>
      </c>
      <c r="C14" s="122" t="s">
        <v>162</v>
      </c>
      <c r="D14" s="117">
        <v>14</v>
      </c>
      <c r="E14" s="98">
        <f t="shared" ref="E14:E30" si="10">D14-P14</f>
        <v>13</v>
      </c>
      <c r="F14" s="98">
        <f t="shared" ref="F14:F30" si="11">E14</f>
        <v>13</v>
      </c>
      <c r="G14" s="98"/>
      <c r="H14" s="98"/>
      <c r="I14" s="64">
        <f t="shared" si="5"/>
        <v>1</v>
      </c>
      <c r="J14" s="107">
        <v>14</v>
      </c>
      <c r="K14" s="65">
        <f t="shared" si="0"/>
        <v>1</v>
      </c>
      <c r="L14" s="104">
        <v>14</v>
      </c>
      <c r="M14" s="66">
        <f t="shared" si="1"/>
        <v>1</v>
      </c>
      <c r="N14" s="105">
        <v>14</v>
      </c>
      <c r="O14" s="106">
        <f t="shared" si="6"/>
        <v>1</v>
      </c>
      <c r="P14" s="98">
        <v>1</v>
      </c>
      <c r="Q14" s="98">
        <v>1</v>
      </c>
      <c r="R14" s="64">
        <f t="shared" si="7"/>
        <v>1</v>
      </c>
      <c r="S14" s="156">
        <v>14</v>
      </c>
      <c r="T14" s="119">
        <f t="shared" si="2"/>
        <v>1</v>
      </c>
      <c r="U14" s="120"/>
      <c r="W14" s="121">
        <f t="shared" si="3"/>
        <v>14</v>
      </c>
      <c r="Z14" s="121">
        <f t="shared" si="8"/>
        <v>14</v>
      </c>
      <c r="AA14" s="121" t="s">
        <v>153</v>
      </c>
      <c r="AU14" s="121">
        <f t="shared" si="4"/>
        <v>14</v>
      </c>
      <c r="AV14" s="121" t="s">
        <v>144</v>
      </c>
    </row>
    <row r="15" spans="2:48" s="121" customFormat="1" hidden="1" x14ac:dyDescent="0.25">
      <c r="B15" s="117">
        <v>9</v>
      </c>
      <c r="C15" s="122" t="s">
        <v>163</v>
      </c>
      <c r="D15" s="117">
        <v>4</v>
      </c>
      <c r="E15" s="98">
        <v>4</v>
      </c>
      <c r="F15" s="98">
        <v>4</v>
      </c>
      <c r="G15" s="98"/>
      <c r="H15" s="98"/>
      <c r="I15" s="64">
        <f t="shared" si="5"/>
        <v>1</v>
      </c>
      <c r="J15" s="107">
        <v>4</v>
      </c>
      <c r="K15" s="65">
        <f t="shared" si="0"/>
        <v>1</v>
      </c>
      <c r="L15" s="104">
        <v>4</v>
      </c>
      <c r="M15" s="66">
        <f t="shared" si="1"/>
        <v>1</v>
      </c>
      <c r="N15" s="105">
        <v>4</v>
      </c>
      <c r="O15" s="106">
        <f t="shared" si="6"/>
        <v>1</v>
      </c>
      <c r="P15" s="98">
        <v>0</v>
      </c>
      <c r="Q15" s="98">
        <v>0</v>
      </c>
      <c r="R15" s="64">
        <v>1</v>
      </c>
      <c r="S15" s="156">
        <v>4</v>
      </c>
      <c r="T15" s="119">
        <f t="shared" si="2"/>
        <v>1</v>
      </c>
      <c r="U15" s="120"/>
      <c r="W15" s="121">
        <f t="shared" si="3"/>
        <v>4</v>
      </c>
      <c r="Z15" s="121">
        <f t="shared" si="8"/>
        <v>4</v>
      </c>
      <c r="AA15" s="121" t="s">
        <v>153</v>
      </c>
    </row>
    <row r="16" spans="2:48" s="121" customFormat="1" hidden="1" x14ac:dyDescent="0.25">
      <c r="B16" s="117">
        <v>10</v>
      </c>
      <c r="C16" s="122" t="s">
        <v>164</v>
      </c>
      <c r="D16" s="117">
        <v>40</v>
      </c>
      <c r="E16" s="98">
        <v>37</v>
      </c>
      <c r="F16" s="98">
        <f t="shared" si="11"/>
        <v>37</v>
      </c>
      <c r="G16" s="98"/>
      <c r="H16" s="98"/>
      <c r="I16" s="64">
        <f t="shared" si="5"/>
        <v>1</v>
      </c>
      <c r="J16" s="107">
        <v>40</v>
      </c>
      <c r="K16" s="65">
        <f t="shared" si="0"/>
        <v>1</v>
      </c>
      <c r="L16" s="104">
        <v>40</v>
      </c>
      <c r="M16" s="66">
        <f t="shared" si="1"/>
        <v>1</v>
      </c>
      <c r="N16" s="105">
        <v>40</v>
      </c>
      <c r="O16" s="106">
        <f t="shared" si="6"/>
        <v>1</v>
      </c>
      <c r="P16" s="98">
        <v>3</v>
      </c>
      <c r="Q16" s="98">
        <v>3</v>
      </c>
      <c r="R16" s="64">
        <f t="shared" si="7"/>
        <v>1</v>
      </c>
      <c r="S16" s="156">
        <v>40</v>
      </c>
      <c r="T16" s="119">
        <f t="shared" si="2"/>
        <v>1</v>
      </c>
      <c r="U16" s="120"/>
      <c r="W16" s="121">
        <f t="shared" si="3"/>
        <v>40</v>
      </c>
      <c r="Z16" s="121">
        <f t="shared" si="8"/>
        <v>40</v>
      </c>
      <c r="AA16" s="121" t="s">
        <v>153</v>
      </c>
      <c r="AU16" s="121">
        <f t="shared" si="4"/>
        <v>40</v>
      </c>
      <c r="AV16" s="121" t="s">
        <v>144</v>
      </c>
    </row>
    <row r="17" spans="2:48" s="121" customFormat="1" hidden="1" x14ac:dyDescent="0.25">
      <c r="B17" s="117">
        <v>11</v>
      </c>
      <c r="C17" s="122" t="s">
        <v>165</v>
      </c>
      <c r="D17" s="117">
        <v>27</v>
      </c>
      <c r="E17" s="98">
        <v>26</v>
      </c>
      <c r="F17" s="98">
        <v>26</v>
      </c>
      <c r="G17" s="98"/>
      <c r="H17" s="98"/>
      <c r="I17" s="64">
        <f t="shared" si="5"/>
        <v>1</v>
      </c>
      <c r="J17" s="107">
        <v>27</v>
      </c>
      <c r="K17" s="65">
        <f t="shared" si="0"/>
        <v>1</v>
      </c>
      <c r="L17" s="104">
        <v>27</v>
      </c>
      <c r="M17" s="66">
        <f t="shared" si="1"/>
        <v>1</v>
      </c>
      <c r="N17" s="105">
        <v>27</v>
      </c>
      <c r="O17" s="106">
        <f t="shared" si="6"/>
        <v>1</v>
      </c>
      <c r="P17" s="98">
        <v>1</v>
      </c>
      <c r="Q17" s="98">
        <v>1</v>
      </c>
      <c r="R17" s="64">
        <v>1</v>
      </c>
      <c r="S17" s="156">
        <v>27</v>
      </c>
      <c r="T17" s="119">
        <f t="shared" si="2"/>
        <v>1</v>
      </c>
      <c r="U17" s="120"/>
      <c r="W17" s="121">
        <f t="shared" si="3"/>
        <v>27</v>
      </c>
      <c r="Z17" s="121">
        <f t="shared" si="8"/>
        <v>27</v>
      </c>
      <c r="AA17" s="121" t="s">
        <v>153</v>
      </c>
    </row>
    <row r="18" spans="2:48" s="121" customFormat="1" hidden="1" x14ac:dyDescent="0.25">
      <c r="B18" s="117">
        <v>12</v>
      </c>
      <c r="C18" s="122" t="s">
        <v>34</v>
      </c>
      <c r="D18" s="117">
        <v>21</v>
      </c>
      <c r="E18" s="98">
        <v>21</v>
      </c>
      <c r="F18" s="98">
        <f t="shared" si="11"/>
        <v>21</v>
      </c>
      <c r="G18" s="98"/>
      <c r="H18" s="98"/>
      <c r="I18" s="64">
        <f t="shared" si="5"/>
        <v>1</v>
      </c>
      <c r="J18" s="107">
        <v>21</v>
      </c>
      <c r="K18" s="65">
        <f t="shared" si="0"/>
        <v>1</v>
      </c>
      <c r="L18" s="104">
        <v>21</v>
      </c>
      <c r="M18" s="66">
        <f t="shared" si="1"/>
        <v>1</v>
      </c>
      <c r="N18" s="105">
        <v>21</v>
      </c>
      <c r="O18" s="106">
        <f t="shared" si="6"/>
        <v>1</v>
      </c>
      <c r="P18" s="98">
        <v>0</v>
      </c>
      <c r="Q18" s="98">
        <v>0</v>
      </c>
      <c r="R18" s="64">
        <v>1</v>
      </c>
      <c r="S18" s="156">
        <v>19</v>
      </c>
      <c r="T18" s="119">
        <f t="shared" si="2"/>
        <v>0.90476190476190477</v>
      </c>
      <c r="U18" s="120"/>
      <c r="W18" s="121">
        <f t="shared" si="3"/>
        <v>21</v>
      </c>
      <c r="Z18" s="121">
        <f t="shared" si="8"/>
        <v>21</v>
      </c>
      <c r="AA18" s="121" t="s">
        <v>153</v>
      </c>
      <c r="AU18" s="121">
        <f t="shared" si="4"/>
        <v>21</v>
      </c>
      <c r="AV18" s="121" t="s">
        <v>144</v>
      </c>
    </row>
    <row r="19" spans="2:48" s="121" customFormat="1" hidden="1" x14ac:dyDescent="0.25">
      <c r="B19" s="117">
        <v>13</v>
      </c>
      <c r="C19" s="122" t="s">
        <v>35</v>
      </c>
      <c r="D19" s="117">
        <v>12</v>
      </c>
      <c r="E19" s="98">
        <v>8</v>
      </c>
      <c r="F19" s="98">
        <f t="shared" si="11"/>
        <v>8</v>
      </c>
      <c r="G19" s="98"/>
      <c r="H19" s="98"/>
      <c r="I19" s="64">
        <f t="shared" si="5"/>
        <v>1</v>
      </c>
      <c r="J19" s="107">
        <v>12</v>
      </c>
      <c r="K19" s="65">
        <f t="shared" si="0"/>
        <v>1</v>
      </c>
      <c r="L19" s="104">
        <v>12</v>
      </c>
      <c r="M19" s="66">
        <f t="shared" si="1"/>
        <v>1</v>
      </c>
      <c r="N19" s="105">
        <v>12</v>
      </c>
      <c r="O19" s="106">
        <f t="shared" si="6"/>
        <v>1</v>
      </c>
      <c r="P19" s="98">
        <v>4</v>
      </c>
      <c r="Q19" s="98">
        <v>4</v>
      </c>
      <c r="R19" s="64">
        <f t="shared" si="7"/>
        <v>1</v>
      </c>
      <c r="S19" s="156">
        <v>12</v>
      </c>
      <c r="T19" s="119">
        <f t="shared" si="2"/>
        <v>1</v>
      </c>
      <c r="U19" s="120"/>
      <c r="W19" s="121">
        <f t="shared" si="3"/>
        <v>12</v>
      </c>
      <c r="Z19" s="121">
        <f t="shared" si="8"/>
        <v>12</v>
      </c>
      <c r="AA19" s="121" t="s">
        <v>153</v>
      </c>
      <c r="AU19" s="121">
        <f t="shared" si="4"/>
        <v>12</v>
      </c>
      <c r="AV19" s="121" t="s">
        <v>144</v>
      </c>
    </row>
    <row r="20" spans="2:48" s="121" customFormat="1" hidden="1" x14ac:dyDescent="0.25">
      <c r="B20" s="117">
        <v>14</v>
      </c>
      <c r="C20" s="122" t="s">
        <v>36</v>
      </c>
      <c r="D20" s="117">
        <v>13</v>
      </c>
      <c r="E20" s="98">
        <v>10</v>
      </c>
      <c r="F20" s="98">
        <v>10</v>
      </c>
      <c r="G20" s="98"/>
      <c r="H20" s="98"/>
      <c r="I20" s="64">
        <f t="shared" si="5"/>
        <v>1</v>
      </c>
      <c r="J20" s="107">
        <v>13</v>
      </c>
      <c r="K20" s="65">
        <f t="shared" si="0"/>
        <v>1</v>
      </c>
      <c r="L20" s="104">
        <v>13</v>
      </c>
      <c r="M20" s="66">
        <f t="shared" si="1"/>
        <v>1</v>
      </c>
      <c r="N20" s="105">
        <v>13</v>
      </c>
      <c r="O20" s="106">
        <f t="shared" si="6"/>
        <v>1</v>
      </c>
      <c r="P20" s="98">
        <v>3</v>
      </c>
      <c r="Q20" s="98">
        <v>3</v>
      </c>
      <c r="R20" s="64">
        <f t="shared" si="7"/>
        <v>1</v>
      </c>
      <c r="S20" s="156">
        <v>13</v>
      </c>
      <c r="T20" s="119">
        <f t="shared" si="2"/>
        <v>1</v>
      </c>
      <c r="U20" s="120"/>
      <c r="W20" s="121">
        <f t="shared" si="3"/>
        <v>13</v>
      </c>
      <c r="Z20" s="121">
        <f t="shared" si="8"/>
        <v>13</v>
      </c>
      <c r="AA20" s="121" t="s">
        <v>153</v>
      </c>
      <c r="AU20" s="121">
        <f t="shared" si="4"/>
        <v>13</v>
      </c>
      <c r="AV20" s="121" t="s">
        <v>144</v>
      </c>
    </row>
    <row r="21" spans="2:48" s="121" customFormat="1" hidden="1" x14ac:dyDescent="0.25">
      <c r="B21" s="117">
        <v>15</v>
      </c>
      <c r="C21" s="122" t="s">
        <v>37</v>
      </c>
      <c r="D21" s="117">
        <v>15</v>
      </c>
      <c r="E21" s="98">
        <v>13</v>
      </c>
      <c r="F21" s="98">
        <v>13</v>
      </c>
      <c r="G21" s="98"/>
      <c r="H21" s="98"/>
      <c r="I21" s="64">
        <f t="shared" si="5"/>
        <v>1</v>
      </c>
      <c r="J21" s="107">
        <v>15</v>
      </c>
      <c r="K21" s="65">
        <f t="shared" si="0"/>
        <v>1</v>
      </c>
      <c r="L21" s="104">
        <v>15</v>
      </c>
      <c r="M21" s="66">
        <f t="shared" si="1"/>
        <v>1</v>
      </c>
      <c r="N21" s="105">
        <v>15</v>
      </c>
      <c r="O21" s="106">
        <f t="shared" si="6"/>
        <v>1</v>
      </c>
      <c r="P21" s="98">
        <v>2</v>
      </c>
      <c r="Q21" s="98">
        <v>2</v>
      </c>
      <c r="R21" s="64">
        <v>1</v>
      </c>
      <c r="S21" s="156">
        <v>15</v>
      </c>
      <c r="T21" s="119">
        <f t="shared" si="2"/>
        <v>1</v>
      </c>
      <c r="U21" s="120"/>
      <c r="W21" s="121">
        <f t="shared" si="3"/>
        <v>15</v>
      </c>
      <c r="Z21" s="121">
        <f t="shared" si="8"/>
        <v>15</v>
      </c>
      <c r="AA21" s="121" t="s">
        <v>153</v>
      </c>
      <c r="AU21" s="121">
        <f t="shared" si="4"/>
        <v>15</v>
      </c>
      <c r="AV21" s="121" t="s">
        <v>144</v>
      </c>
    </row>
    <row r="22" spans="2:48" s="121" customFormat="1" hidden="1" x14ac:dyDescent="0.25">
      <c r="B22" s="117">
        <v>16</v>
      </c>
      <c r="C22" s="122" t="s">
        <v>38</v>
      </c>
      <c r="D22" s="117">
        <v>6</v>
      </c>
      <c r="E22" s="98">
        <v>2</v>
      </c>
      <c r="F22" s="98">
        <f t="shared" si="11"/>
        <v>2</v>
      </c>
      <c r="G22" s="98"/>
      <c r="H22" s="98"/>
      <c r="I22" s="64">
        <f t="shared" si="5"/>
        <v>1</v>
      </c>
      <c r="J22" s="107">
        <v>6</v>
      </c>
      <c r="K22" s="65">
        <f t="shared" si="0"/>
        <v>1</v>
      </c>
      <c r="L22" s="104">
        <v>6</v>
      </c>
      <c r="M22" s="66">
        <f t="shared" si="1"/>
        <v>1</v>
      </c>
      <c r="N22" s="105">
        <v>6</v>
      </c>
      <c r="O22" s="106">
        <f t="shared" si="6"/>
        <v>1</v>
      </c>
      <c r="P22" s="98">
        <v>4</v>
      </c>
      <c r="Q22" s="98">
        <v>4</v>
      </c>
      <c r="R22" s="64">
        <v>1</v>
      </c>
      <c r="S22" s="156">
        <v>6</v>
      </c>
      <c r="T22" s="119">
        <f t="shared" si="2"/>
        <v>1</v>
      </c>
      <c r="U22" s="120"/>
      <c r="W22" s="121">
        <f t="shared" si="3"/>
        <v>6</v>
      </c>
      <c r="Z22" s="121">
        <f t="shared" si="8"/>
        <v>6</v>
      </c>
      <c r="AA22" s="121" t="s">
        <v>153</v>
      </c>
      <c r="AU22" s="121">
        <f t="shared" si="4"/>
        <v>6</v>
      </c>
      <c r="AV22" s="121" t="s">
        <v>144</v>
      </c>
    </row>
    <row r="23" spans="2:48" s="121" customFormat="1" hidden="1" x14ac:dyDescent="0.25">
      <c r="B23" s="117">
        <v>17</v>
      </c>
      <c r="C23" s="122" t="s">
        <v>39</v>
      </c>
      <c r="D23" s="117">
        <v>4</v>
      </c>
      <c r="E23" s="98">
        <v>3</v>
      </c>
      <c r="F23" s="98">
        <f t="shared" si="11"/>
        <v>3</v>
      </c>
      <c r="G23" s="98"/>
      <c r="H23" s="98"/>
      <c r="I23" s="64">
        <f t="shared" si="5"/>
        <v>1</v>
      </c>
      <c r="J23" s="107">
        <v>4</v>
      </c>
      <c r="K23" s="65">
        <f t="shared" si="0"/>
        <v>1</v>
      </c>
      <c r="L23" s="104">
        <v>4</v>
      </c>
      <c r="M23" s="66">
        <f t="shared" si="1"/>
        <v>1</v>
      </c>
      <c r="N23" s="105">
        <v>4</v>
      </c>
      <c r="O23" s="106">
        <f t="shared" si="6"/>
        <v>1</v>
      </c>
      <c r="P23" s="98">
        <v>1</v>
      </c>
      <c r="Q23" s="98">
        <v>1</v>
      </c>
      <c r="R23" s="64">
        <f t="shared" si="7"/>
        <v>1</v>
      </c>
      <c r="S23" s="156">
        <v>4</v>
      </c>
      <c r="T23" s="119">
        <f t="shared" si="2"/>
        <v>1</v>
      </c>
      <c r="U23" s="120"/>
      <c r="W23" s="121">
        <f t="shared" si="3"/>
        <v>4</v>
      </c>
      <c r="Z23" s="121">
        <f t="shared" si="8"/>
        <v>4</v>
      </c>
      <c r="AA23" s="121" t="s">
        <v>153</v>
      </c>
      <c r="AU23" s="121">
        <f t="shared" si="4"/>
        <v>4</v>
      </c>
      <c r="AV23" s="121" t="s">
        <v>144</v>
      </c>
    </row>
    <row r="24" spans="2:48" s="121" customFormat="1" hidden="1" x14ac:dyDescent="0.25">
      <c r="B24" s="117">
        <v>18</v>
      </c>
      <c r="C24" s="122" t="s">
        <v>40</v>
      </c>
      <c r="D24" s="117">
        <v>9</v>
      </c>
      <c r="E24" s="98">
        <f t="shared" si="10"/>
        <v>8</v>
      </c>
      <c r="F24" s="98">
        <f t="shared" si="11"/>
        <v>8</v>
      </c>
      <c r="G24" s="98"/>
      <c r="H24" s="98"/>
      <c r="I24" s="64">
        <f t="shared" si="5"/>
        <v>1</v>
      </c>
      <c r="J24" s="107">
        <v>9</v>
      </c>
      <c r="K24" s="65">
        <f t="shared" si="0"/>
        <v>1</v>
      </c>
      <c r="L24" s="104">
        <v>9</v>
      </c>
      <c r="M24" s="66">
        <f t="shared" si="1"/>
        <v>1</v>
      </c>
      <c r="N24" s="105">
        <v>9</v>
      </c>
      <c r="O24" s="106">
        <f t="shared" si="6"/>
        <v>1</v>
      </c>
      <c r="P24" s="98">
        <v>1</v>
      </c>
      <c r="Q24" s="98">
        <v>1</v>
      </c>
      <c r="R24" s="64">
        <f t="shared" si="7"/>
        <v>1</v>
      </c>
      <c r="S24" s="156">
        <v>9</v>
      </c>
      <c r="T24" s="119">
        <f t="shared" si="2"/>
        <v>1</v>
      </c>
      <c r="U24" s="120"/>
      <c r="W24" s="121">
        <f t="shared" si="3"/>
        <v>9</v>
      </c>
      <c r="Z24" s="121">
        <f t="shared" si="8"/>
        <v>9</v>
      </c>
      <c r="AA24" s="121" t="s">
        <v>153</v>
      </c>
      <c r="AU24" s="121">
        <f t="shared" si="4"/>
        <v>9</v>
      </c>
      <c r="AV24" s="121" t="s">
        <v>144</v>
      </c>
    </row>
    <row r="25" spans="2:48" s="121" customFormat="1" hidden="1" x14ac:dyDescent="0.25">
      <c r="B25" s="117">
        <v>19</v>
      </c>
      <c r="C25" s="122" t="s">
        <v>41</v>
      </c>
      <c r="D25" s="117">
        <v>1</v>
      </c>
      <c r="E25" s="98">
        <v>1</v>
      </c>
      <c r="F25" s="98">
        <v>1</v>
      </c>
      <c r="G25" s="98"/>
      <c r="H25" s="98"/>
      <c r="I25" s="64">
        <f t="shared" si="5"/>
        <v>1</v>
      </c>
      <c r="J25" s="107">
        <v>1</v>
      </c>
      <c r="K25" s="65">
        <f t="shared" si="0"/>
        <v>1</v>
      </c>
      <c r="L25" s="104">
        <v>1</v>
      </c>
      <c r="M25" s="66">
        <f t="shared" si="1"/>
        <v>1</v>
      </c>
      <c r="N25" s="105">
        <v>1</v>
      </c>
      <c r="O25" s="106">
        <f t="shared" si="6"/>
        <v>1</v>
      </c>
      <c r="P25" s="98">
        <v>0</v>
      </c>
      <c r="Q25" s="98">
        <v>0</v>
      </c>
      <c r="R25" s="64">
        <f>IFERROR(Q25/P25,0)</f>
        <v>0</v>
      </c>
      <c r="S25" s="156">
        <v>1</v>
      </c>
      <c r="T25" s="119">
        <f t="shared" si="2"/>
        <v>1</v>
      </c>
      <c r="U25" s="120"/>
      <c r="W25" s="121">
        <f t="shared" si="3"/>
        <v>1</v>
      </c>
      <c r="Z25" s="121">
        <f t="shared" si="8"/>
        <v>1</v>
      </c>
      <c r="AA25" s="121" t="s">
        <v>153</v>
      </c>
      <c r="AU25" s="121">
        <f t="shared" si="4"/>
        <v>1</v>
      </c>
      <c r="AV25" s="121" t="s">
        <v>144</v>
      </c>
    </row>
    <row r="26" spans="2:48" s="121" customFormat="1" hidden="1" x14ac:dyDescent="0.25">
      <c r="B26" s="117">
        <v>20</v>
      </c>
      <c r="C26" s="122" t="s">
        <v>166</v>
      </c>
      <c r="D26" s="117">
        <v>6</v>
      </c>
      <c r="E26" s="98">
        <v>2</v>
      </c>
      <c r="F26" s="98">
        <v>2</v>
      </c>
      <c r="G26" s="98"/>
      <c r="H26" s="98"/>
      <c r="I26" s="64">
        <f t="shared" si="5"/>
        <v>1</v>
      </c>
      <c r="J26" s="107">
        <v>6</v>
      </c>
      <c r="K26" s="65">
        <f t="shared" si="0"/>
        <v>1</v>
      </c>
      <c r="L26" s="104">
        <v>6</v>
      </c>
      <c r="M26" s="66">
        <f t="shared" si="1"/>
        <v>1</v>
      </c>
      <c r="N26" s="105">
        <v>6</v>
      </c>
      <c r="O26" s="106">
        <f t="shared" si="6"/>
        <v>1</v>
      </c>
      <c r="P26" s="98">
        <v>4</v>
      </c>
      <c r="Q26" s="98">
        <v>4</v>
      </c>
      <c r="R26" s="64">
        <f t="shared" si="7"/>
        <v>1</v>
      </c>
      <c r="S26" s="156">
        <v>6</v>
      </c>
      <c r="T26" s="119">
        <f t="shared" si="2"/>
        <v>1</v>
      </c>
      <c r="U26" s="120"/>
      <c r="W26" s="121">
        <f t="shared" si="3"/>
        <v>6</v>
      </c>
      <c r="Z26" s="121">
        <f t="shared" si="8"/>
        <v>6</v>
      </c>
      <c r="AA26" s="121" t="s">
        <v>153</v>
      </c>
      <c r="AU26" s="121">
        <f t="shared" si="4"/>
        <v>6</v>
      </c>
      <c r="AV26" s="121" t="s">
        <v>144</v>
      </c>
    </row>
    <row r="27" spans="2:48" s="121" customFormat="1" hidden="1" x14ac:dyDescent="0.25">
      <c r="B27" s="117">
        <v>21</v>
      </c>
      <c r="C27" s="122" t="s">
        <v>167</v>
      </c>
      <c r="D27" s="117">
        <v>3</v>
      </c>
      <c r="E27" s="98">
        <v>3</v>
      </c>
      <c r="F27" s="98">
        <v>3</v>
      </c>
      <c r="G27" s="98"/>
      <c r="H27" s="98"/>
      <c r="I27" s="64">
        <f t="shared" si="5"/>
        <v>1</v>
      </c>
      <c r="J27" s="107">
        <v>3</v>
      </c>
      <c r="K27" s="65">
        <f t="shared" si="0"/>
        <v>1</v>
      </c>
      <c r="L27" s="104">
        <v>3</v>
      </c>
      <c r="M27" s="66">
        <f t="shared" si="1"/>
        <v>1</v>
      </c>
      <c r="N27" s="105">
        <v>3</v>
      </c>
      <c r="O27" s="106">
        <f t="shared" si="6"/>
        <v>1</v>
      </c>
      <c r="P27" s="98">
        <v>0</v>
      </c>
      <c r="Q27" s="98">
        <v>0</v>
      </c>
      <c r="R27" s="64">
        <v>1</v>
      </c>
      <c r="S27" s="156">
        <v>3</v>
      </c>
      <c r="T27" s="119">
        <f t="shared" si="2"/>
        <v>1</v>
      </c>
      <c r="U27" s="120"/>
      <c r="W27" s="121">
        <f t="shared" si="3"/>
        <v>3</v>
      </c>
      <c r="Z27" s="121">
        <f t="shared" si="8"/>
        <v>3</v>
      </c>
      <c r="AA27" s="121" t="s">
        <v>153</v>
      </c>
    </row>
    <row r="28" spans="2:48" s="121" customFormat="1" hidden="1" x14ac:dyDescent="0.25">
      <c r="B28" s="117">
        <v>22</v>
      </c>
      <c r="C28" s="122" t="s">
        <v>43</v>
      </c>
      <c r="D28" s="117">
        <v>1</v>
      </c>
      <c r="E28" s="98">
        <v>1</v>
      </c>
      <c r="F28" s="98">
        <v>1</v>
      </c>
      <c r="G28" s="98"/>
      <c r="H28" s="98"/>
      <c r="I28" s="64">
        <f t="shared" si="5"/>
        <v>1</v>
      </c>
      <c r="J28" s="107">
        <v>1</v>
      </c>
      <c r="K28" s="65">
        <f t="shared" si="0"/>
        <v>1</v>
      </c>
      <c r="L28" s="104">
        <v>1</v>
      </c>
      <c r="M28" s="66">
        <f t="shared" si="1"/>
        <v>1</v>
      </c>
      <c r="N28" s="105">
        <v>1</v>
      </c>
      <c r="O28" s="106">
        <f t="shared" si="6"/>
        <v>1</v>
      </c>
      <c r="P28" s="98">
        <v>0</v>
      </c>
      <c r="Q28" s="98">
        <v>0</v>
      </c>
      <c r="R28" s="64">
        <v>1</v>
      </c>
      <c r="S28" s="156">
        <v>1</v>
      </c>
      <c r="T28" s="119">
        <f t="shared" si="2"/>
        <v>1</v>
      </c>
      <c r="U28" s="120"/>
      <c r="W28" s="121">
        <f t="shared" si="3"/>
        <v>1</v>
      </c>
      <c r="Z28" s="121">
        <f t="shared" si="8"/>
        <v>1</v>
      </c>
      <c r="AA28" s="121" t="s">
        <v>153</v>
      </c>
      <c r="AU28" s="121">
        <f t="shared" ref="AU28" si="12">F28+Q28</f>
        <v>1</v>
      </c>
      <c r="AV28" s="121" t="s">
        <v>144</v>
      </c>
    </row>
    <row r="29" spans="2:48" s="121" customFormat="1" hidden="1" x14ac:dyDescent="0.25">
      <c r="B29" s="117">
        <v>23</v>
      </c>
      <c r="C29" s="118" t="s">
        <v>44</v>
      </c>
      <c r="D29" s="117">
        <v>23</v>
      </c>
      <c r="E29" s="98">
        <v>23</v>
      </c>
      <c r="F29" s="98">
        <v>23</v>
      </c>
      <c r="G29" s="98"/>
      <c r="H29" s="98"/>
      <c r="I29" s="64">
        <f t="shared" si="5"/>
        <v>1</v>
      </c>
      <c r="J29" s="107">
        <v>23</v>
      </c>
      <c r="K29" s="65">
        <f t="shared" si="0"/>
        <v>1</v>
      </c>
      <c r="L29" s="104">
        <v>23</v>
      </c>
      <c r="M29" s="66">
        <f t="shared" si="1"/>
        <v>1</v>
      </c>
      <c r="N29" s="105">
        <v>23</v>
      </c>
      <c r="O29" s="106">
        <f t="shared" si="6"/>
        <v>1</v>
      </c>
      <c r="P29" s="98">
        <v>0</v>
      </c>
      <c r="Q29" s="98">
        <v>0</v>
      </c>
      <c r="R29" s="64">
        <v>1</v>
      </c>
      <c r="S29" s="156">
        <v>23</v>
      </c>
      <c r="T29" s="119">
        <f t="shared" si="2"/>
        <v>1</v>
      </c>
      <c r="U29" s="120"/>
      <c r="W29" s="121">
        <f t="shared" si="3"/>
        <v>23</v>
      </c>
      <c r="Z29" s="121">
        <f t="shared" si="8"/>
        <v>23</v>
      </c>
      <c r="AA29" s="121" t="s">
        <v>153</v>
      </c>
      <c r="AU29" s="121">
        <f>F29+Q29</f>
        <v>23</v>
      </c>
      <c r="AV29" s="121" t="s">
        <v>144</v>
      </c>
    </row>
    <row r="30" spans="2:48" s="121" customFormat="1" hidden="1" x14ac:dyDescent="0.25">
      <c r="B30" s="117">
        <v>24</v>
      </c>
      <c r="C30" s="118" t="s">
        <v>45</v>
      </c>
      <c r="D30" s="117">
        <v>94</v>
      </c>
      <c r="E30" s="98">
        <f t="shared" si="10"/>
        <v>94</v>
      </c>
      <c r="F30" s="98">
        <f t="shared" si="11"/>
        <v>94</v>
      </c>
      <c r="G30" s="98"/>
      <c r="H30" s="98"/>
      <c r="I30" s="64">
        <f t="shared" si="5"/>
        <v>1</v>
      </c>
      <c r="J30" s="107">
        <v>94</v>
      </c>
      <c r="K30" s="65">
        <f t="shared" si="0"/>
        <v>1</v>
      </c>
      <c r="L30" s="104">
        <v>94</v>
      </c>
      <c r="M30" s="66">
        <f t="shared" si="1"/>
        <v>1</v>
      </c>
      <c r="N30" s="105">
        <v>94</v>
      </c>
      <c r="O30" s="106">
        <f t="shared" si="6"/>
        <v>1</v>
      </c>
      <c r="P30" s="98">
        <v>0</v>
      </c>
      <c r="Q30" s="98">
        <v>0</v>
      </c>
      <c r="R30" s="64">
        <v>1</v>
      </c>
      <c r="S30" s="156">
        <v>94</v>
      </c>
      <c r="T30" s="119">
        <f t="shared" si="2"/>
        <v>1</v>
      </c>
      <c r="U30" s="120"/>
      <c r="W30" s="121">
        <f t="shared" si="3"/>
        <v>94</v>
      </c>
      <c r="Z30" s="121">
        <f t="shared" si="8"/>
        <v>94</v>
      </c>
      <c r="AA30" s="121" t="s">
        <v>153</v>
      </c>
      <c r="AU30" s="121">
        <f>F30+Q30</f>
        <v>94</v>
      </c>
      <c r="AV30" s="121" t="s">
        <v>144</v>
      </c>
    </row>
    <row r="31" spans="2:48" s="126" customFormat="1" hidden="1" x14ac:dyDescent="0.25">
      <c r="B31" s="280" t="s">
        <v>46</v>
      </c>
      <c r="C31" s="280"/>
      <c r="D31" s="123">
        <f>SUM(D7:D30)</f>
        <v>1028</v>
      </c>
      <c r="E31" s="123">
        <f>SUM(E7:E30)</f>
        <v>884</v>
      </c>
      <c r="F31" s="123">
        <f>SUM(F7:F30)</f>
        <v>884</v>
      </c>
      <c r="G31" s="123"/>
      <c r="H31" s="123"/>
      <c r="I31" s="124">
        <f>F31/E31</f>
        <v>1</v>
      </c>
      <c r="J31" s="123">
        <f>SUM(J7:J30)</f>
        <v>1028</v>
      </c>
      <c r="K31" s="124">
        <f>J31/D31</f>
        <v>1</v>
      </c>
      <c r="L31" s="123">
        <f>SUM(L7:L30)</f>
        <v>1028</v>
      </c>
      <c r="M31" s="124">
        <f t="shared" si="1"/>
        <v>1</v>
      </c>
      <c r="N31" s="123">
        <f>SUM(N7:N30)</f>
        <v>1028</v>
      </c>
      <c r="O31" s="124">
        <f>N31/(D31)</f>
        <v>1</v>
      </c>
      <c r="P31" s="123">
        <f>SUM(P7:P30)</f>
        <v>144</v>
      </c>
      <c r="Q31" s="123">
        <f>SUM(Q7:Q30)</f>
        <v>144</v>
      </c>
      <c r="R31" s="124">
        <f>Q31/P31</f>
        <v>1</v>
      </c>
      <c r="S31" s="157">
        <f>SUM(S7:S30)</f>
        <v>1008</v>
      </c>
      <c r="T31" s="124">
        <f t="shared" si="2"/>
        <v>0.98054474708171202</v>
      </c>
      <c r="U31" s="125"/>
      <c r="W31" s="121">
        <f>E31+P31</f>
        <v>1028</v>
      </c>
      <c r="X31" s="121"/>
    </row>
    <row r="32" spans="2:48" s="121" customFormat="1" hidden="1" x14ac:dyDescent="0.25">
      <c r="B32" s="281" t="s">
        <v>14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3"/>
      <c r="U32" s="120"/>
    </row>
    <row r="33" spans="2:48" s="121" customFormat="1" hidden="1" x14ac:dyDescent="0.25">
      <c r="B33" s="101">
        <v>1</v>
      </c>
      <c r="C33" s="122" t="s">
        <v>47</v>
      </c>
      <c r="D33" s="101">
        <v>84</v>
      </c>
      <c r="E33" s="98">
        <v>80</v>
      </c>
      <c r="F33" s="98">
        <f t="shared" ref="F33:F40" si="13">E33</f>
        <v>80</v>
      </c>
      <c r="G33" s="98"/>
      <c r="H33" s="98"/>
      <c r="I33" s="102">
        <f>F33/E33</f>
        <v>1</v>
      </c>
      <c r="J33" s="103">
        <v>84</v>
      </c>
      <c r="K33" s="65">
        <f t="shared" ref="K33:K42" si="14">J33/D33</f>
        <v>1</v>
      </c>
      <c r="L33" s="104">
        <v>84</v>
      </c>
      <c r="M33" s="66">
        <f t="shared" ref="M33:M42" si="15">L33/D33</f>
        <v>1</v>
      </c>
      <c r="N33" s="105">
        <v>84</v>
      </c>
      <c r="O33" s="106">
        <f t="shared" ref="O33:O42" si="16">N33/D33</f>
        <v>1</v>
      </c>
      <c r="P33" s="98">
        <v>4</v>
      </c>
      <c r="Q33" s="98">
        <v>4</v>
      </c>
      <c r="R33" s="64">
        <f t="shared" ref="R33:R41" si="17">Q33/P33</f>
        <v>1</v>
      </c>
      <c r="S33" s="88">
        <v>84</v>
      </c>
      <c r="T33" s="119">
        <f t="shared" ref="T33:T42" si="18">S33/D33</f>
        <v>1</v>
      </c>
      <c r="U33" s="120"/>
      <c r="W33" s="121">
        <f t="shared" ref="W33:W42" si="19">E33+P33</f>
        <v>84</v>
      </c>
      <c r="Z33" s="121">
        <f t="shared" ref="Z33:Z41" si="20">E33+P33</f>
        <v>84</v>
      </c>
      <c r="AA33" s="121" t="s">
        <v>153</v>
      </c>
      <c r="AU33" s="121">
        <f t="shared" ref="AU33:AU41" si="21">F33+Q33</f>
        <v>84</v>
      </c>
      <c r="AV33" s="121" t="s">
        <v>144</v>
      </c>
    </row>
    <row r="34" spans="2:48" s="121" customFormat="1" hidden="1" x14ac:dyDescent="0.25">
      <c r="B34" s="101">
        <v>2</v>
      </c>
      <c r="C34" s="122" t="s">
        <v>48</v>
      </c>
      <c r="D34" s="101">
        <v>97</v>
      </c>
      <c r="E34" s="98">
        <v>83</v>
      </c>
      <c r="F34" s="98">
        <v>83</v>
      </c>
      <c r="G34" s="98"/>
      <c r="H34" s="98"/>
      <c r="I34" s="102">
        <f t="shared" ref="I34:I41" si="22">F34/E34</f>
        <v>1</v>
      </c>
      <c r="J34" s="103">
        <v>97</v>
      </c>
      <c r="K34" s="65">
        <f t="shared" si="14"/>
        <v>1</v>
      </c>
      <c r="L34" s="104">
        <v>97</v>
      </c>
      <c r="M34" s="66">
        <f t="shared" si="15"/>
        <v>1</v>
      </c>
      <c r="N34" s="105">
        <v>97</v>
      </c>
      <c r="O34" s="106">
        <f t="shared" si="16"/>
        <v>1</v>
      </c>
      <c r="P34" s="98">
        <v>14</v>
      </c>
      <c r="Q34" s="98">
        <v>14</v>
      </c>
      <c r="R34" s="64">
        <f t="shared" si="17"/>
        <v>1</v>
      </c>
      <c r="S34" s="88">
        <v>97</v>
      </c>
      <c r="T34" s="119">
        <f t="shared" si="18"/>
        <v>1</v>
      </c>
      <c r="U34" s="120"/>
      <c r="W34" s="121">
        <f t="shared" si="19"/>
        <v>97</v>
      </c>
      <c r="Z34" s="121">
        <f t="shared" si="20"/>
        <v>97</v>
      </c>
      <c r="AA34" s="121" t="s">
        <v>153</v>
      </c>
      <c r="AU34" s="121">
        <f t="shared" si="21"/>
        <v>97</v>
      </c>
      <c r="AV34" s="121" t="s">
        <v>144</v>
      </c>
    </row>
    <row r="35" spans="2:48" s="121" customFormat="1" hidden="1" x14ac:dyDescent="0.25">
      <c r="B35" s="101">
        <v>3</v>
      </c>
      <c r="C35" s="122" t="s">
        <v>49</v>
      </c>
      <c r="D35" s="101">
        <v>16</v>
      </c>
      <c r="E35" s="98">
        <f t="shared" ref="E35" si="23">D35-P35</f>
        <v>9</v>
      </c>
      <c r="F35" s="98">
        <f t="shared" si="13"/>
        <v>9</v>
      </c>
      <c r="G35" s="98"/>
      <c r="H35" s="98"/>
      <c r="I35" s="102">
        <f t="shared" si="22"/>
        <v>1</v>
      </c>
      <c r="J35" s="103">
        <v>16</v>
      </c>
      <c r="K35" s="65">
        <f t="shared" si="14"/>
        <v>1</v>
      </c>
      <c r="L35" s="104">
        <v>16</v>
      </c>
      <c r="M35" s="66">
        <f t="shared" si="15"/>
        <v>1</v>
      </c>
      <c r="N35" s="105">
        <v>16</v>
      </c>
      <c r="O35" s="106">
        <f t="shared" si="16"/>
        <v>1</v>
      </c>
      <c r="P35" s="98">
        <v>7</v>
      </c>
      <c r="Q35" s="98">
        <v>7</v>
      </c>
      <c r="R35" s="64">
        <f t="shared" si="17"/>
        <v>1</v>
      </c>
      <c r="S35" s="88">
        <v>16</v>
      </c>
      <c r="T35" s="119">
        <f t="shared" si="18"/>
        <v>1</v>
      </c>
      <c r="U35" s="120"/>
      <c r="W35" s="121">
        <f t="shared" si="19"/>
        <v>16</v>
      </c>
      <c r="Z35" s="121">
        <f t="shared" si="20"/>
        <v>16</v>
      </c>
      <c r="AA35" s="121" t="s">
        <v>153</v>
      </c>
      <c r="AU35" s="121">
        <f t="shared" si="21"/>
        <v>16</v>
      </c>
      <c r="AV35" s="121" t="s">
        <v>144</v>
      </c>
    </row>
    <row r="36" spans="2:48" s="121" customFormat="1" hidden="1" x14ac:dyDescent="0.25">
      <c r="B36" s="101">
        <v>4</v>
      </c>
      <c r="C36" s="122" t="s">
        <v>50</v>
      </c>
      <c r="D36" s="101">
        <v>30</v>
      </c>
      <c r="E36" s="98">
        <v>10</v>
      </c>
      <c r="F36" s="98">
        <v>10</v>
      </c>
      <c r="G36" s="98"/>
      <c r="H36" s="98"/>
      <c r="I36" s="102">
        <f t="shared" si="22"/>
        <v>1</v>
      </c>
      <c r="J36" s="103">
        <v>30</v>
      </c>
      <c r="K36" s="65">
        <f t="shared" si="14"/>
        <v>1</v>
      </c>
      <c r="L36" s="104">
        <v>30</v>
      </c>
      <c r="M36" s="66">
        <f t="shared" si="15"/>
        <v>1</v>
      </c>
      <c r="N36" s="105">
        <v>30</v>
      </c>
      <c r="O36" s="106">
        <f t="shared" si="16"/>
        <v>1</v>
      </c>
      <c r="P36" s="98">
        <v>20</v>
      </c>
      <c r="Q36" s="98">
        <v>20</v>
      </c>
      <c r="R36" s="64">
        <f t="shared" si="17"/>
        <v>1</v>
      </c>
      <c r="S36" s="88">
        <v>30</v>
      </c>
      <c r="T36" s="119">
        <f t="shared" si="18"/>
        <v>1</v>
      </c>
      <c r="U36" s="120"/>
      <c r="W36" s="121">
        <f t="shared" si="19"/>
        <v>30</v>
      </c>
      <c r="Z36" s="121">
        <f t="shared" si="20"/>
        <v>30</v>
      </c>
      <c r="AA36" s="121" t="s">
        <v>153</v>
      </c>
      <c r="AU36" s="121">
        <f t="shared" si="21"/>
        <v>30</v>
      </c>
      <c r="AV36" s="121" t="s">
        <v>144</v>
      </c>
    </row>
    <row r="37" spans="2:48" s="121" customFormat="1" hidden="1" x14ac:dyDescent="0.25">
      <c r="B37" s="101">
        <v>5</v>
      </c>
      <c r="C37" s="122" t="s">
        <v>51</v>
      </c>
      <c r="D37" s="101">
        <v>14</v>
      </c>
      <c r="E37" s="98">
        <v>13</v>
      </c>
      <c r="F37" s="98">
        <f t="shared" si="13"/>
        <v>13</v>
      </c>
      <c r="G37" s="98"/>
      <c r="H37" s="98"/>
      <c r="I37" s="102">
        <f t="shared" si="22"/>
        <v>1</v>
      </c>
      <c r="J37" s="103">
        <v>14</v>
      </c>
      <c r="K37" s="65">
        <f t="shared" si="14"/>
        <v>1</v>
      </c>
      <c r="L37" s="104">
        <v>14</v>
      </c>
      <c r="M37" s="66">
        <f t="shared" si="15"/>
        <v>1</v>
      </c>
      <c r="N37" s="105">
        <v>14</v>
      </c>
      <c r="O37" s="106">
        <f t="shared" si="16"/>
        <v>1</v>
      </c>
      <c r="P37" s="98">
        <v>1</v>
      </c>
      <c r="Q37" s="98">
        <v>1</v>
      </c>
      <c r="R37" s="64">
        <f t="shared" si="17"/>
        <v>1</v>
      </c>
      <c r="S37" s="88">
        <v>14</v>
      </c>
      <c r="T37" s="119">
        <f t="shared" si="18"/>
        <v>1</v>
      </c>
      <c r="U37" s="120"/>
      <c r="W37" s="121">
        <f t="shared" si="19"/>
        <v>14</v>
      </c>
      <c r="Z37" s="121">
        <f t="shared" si="20"/>
        <v>14</v>
      </c>
      <c r="AA37" s="121" t="s">
        <v>153</v>
      </c>
      <c r="AU37" s="121">
        <f t="shared" si="21"/>
        <v>14</v>
      </c>
      <c r="AV37" s="121" t="s">
        <v>144</v>
      </c>
    </row>
    <row r="38" spans="2:48" s="121" customFormat="1" hidden="1" x14ac:dyDescent="0.25">
      <c r="B38" s="101">
        <v>6</v>
      </c>
      <c r="C38" s="122" t="s">
        <v>52</v>
      </c>
      <c r="D38" s="101">
        <v>93</v>
      </c>
      <c r="E38" s="98">
        <v>78</v>
      </c>
      <c r="F38" s="98">
        <f t="shared" si="13"/>
        <v>78</v>
      </c>
      <c r="G38" s="98"/>
      <c r="H38" s="98"/>
      <c r="I38" s="102">
        <f t="shared" si="22"/>
        <v>1</v>
      </c>
      <c r="J38" s="103">
        <v>93</v>
      </c>
      <c r="K38" s="65">
        <f t="shared" si="14"/>
        <v>1</v>
      </c>
      <c r="L38" s="104">
        <v>93</v>
      </c>
      <c r="M38" s="66">
        <f t="shared" si="15"/>
        <v>1</v>
      </c>
      <c r="N38" s="105">
        <v>93</v>
      </c>
      <c r="O38" s="106">
        <f t="shared" si="16"/>
        <v>1</v>
      </c>
      <c r="P38" s="98">
        <v>15</v>
      </c>
      <c r="Q38" s="98">
        <v>15</v>
      </c>
      <c r="R38" s="64">
        <f t="shared" si="17"/>
        <v>1</v>
      </c>
      <c r="S38" s="88">
        <v>93</v>
      </c>
      <c r="T38" s="119">
        <f t="shared" si="18"/>
        <v>1</v>
      </c>
      <c r="U38" s="120"/>
      <c r="W38" s="121">
        <f t="shared" si="19"/>
        <v>93</v>
      </c>
      <c r="Z38" s="121">
        <f t="shared" si="20"/>
        <v>93</v>
      </c>
      <c r="AA38" s="121" t="s">
        <v>153</v>
      </c>
      <c r="AU38" s="121">
        <f t="shared" si="21"/>
        <v>93</v>
      </c>
      <c r="AV38" s="121" t="s">
        <v>144</v>
      </c>
    </row>
    <row r="39" spans="2:48" s="121" customFormat="1" hidden="1" x14ac:dyDescent="0.25">
      <c r="B39" s="101">
        <v>7</v>
      </c>
      <c r="C39" s="122" t="s">
        <v>53</v>
      </c>
      <c r="D39" s="101">
        <v>33</v>
      </c>
      <c r="E39" s="98">
        <v>0</v>
      </c>
      <c r="F39" s="98">
        <f t="shared" si="13"/>
        <v>0</v>
      </c>
      <c r="G39" s="98"/>
      <c r="H39" s="98"/>
      <c r="I39" s="102">
        <v>1</v>
      </c>
      <c r="J39" s="103">
        <v>33</v>
      </c>
      <c r="K39" s="65">
        <f t="shared" si="14"/>
        <v>1</v>
      </c>
      <c r="L39" s="104">
        <v>33</v>
      </c>
      <c r="M39" s="66">
        <f t="shared" si="15"/>
        <v>1</v>
      </c>
      <c r="N39" s="105">
        <v>33</v>
      </c>
      <c r="O39" s="106">
        <f t="shared" si="16"/>
        <v>1</v>
      </c>
      <c r="P39" s="98">
        <v>33</v>
      </c>
      <c r="Q39" s="98">
        <v>33</v>
      </c>
      <c r="R39" s="64">
        <f t="shared" si="17"/>
        <v>1</v>
      </c>
      <c r="S39" s="88">
        <v>33</v>
      </c>
      <c r="T39" s="119">
        <f t="shared" si="18"/>
        <v>1</v>
      </c>
      <c r="U39" s="120"/>
      <c r="W39" s="121">
        <f t="shared" si="19"/>
        <v>33</v>
      </c>
      <c r="Z39" s="121">
        <f t="shared" si="20"/>
        <v>33</v>
      </c>
      <c r="AA39" s="121" t="s">
        <v>153</v>
      </c>
      <c r="AU39" s="121">
        <f t="shared" si="21"/>
        <v>33</v>
      </c>
      <c r="AV39" s="121" t="s">
        <v>144</v>
      </c>
    </row>
    <row r="40" spans="2:48" s="121" customFormat="1" hidden="1" x14ac:dyDescent="0.25">
      <c r="B40" s="101">
        <v>8</v>
      </c>
      <c r="C40" s="122" t="s">
        <v>54</v>
      </c>
      <c r="D40" s="101">
        <v>31</v>
      </c>
      <c r="E40" s="98">
        <v>23</v>
      </c>
      <c r="F40" s="98">
        <f t="shared" si="13"/>
        <v>23</v>
      </c>
      <c r="G40" s="98"/>
      <c r="H40" s="98"/>
      <c r="I40" s="102">
        <f t="shared" si="22"/>
        <v>1</v>
      </c>
      <c r="J40" s="103">
        <v>31</v>
      </c>
      <c r="K40" s="65">
        <f t="shared" si="14"/>
        <v>1</v>
      </c>
      <c r="L40" s="104">
        <v>31</v>
      </c>
      <c r="M40" s="66">
        <f t="shared" si="15"/>
        <v>1</v>
      </c>
      <c r="N40" s="105">
        <v>31</v>
      </c>
      <c r="O40" s="106">
        <f t="shared" si="16"/>
        <v>1</v>
      </c>
      <c r="P40" s="98">
        <v>8</v>
      </c>
      <c r="Q40" s="98">
        <v>8</v>
      </c>
      <c r="R40" s="64">
        <f t="shared" si="17"/>
        <v>1</v>
      </c>
      <c r="S40" s="88">
        <v>31</v>
      </c>
      <c r="T40" s="119">
        <f t="shared" si="18"/>
        <v>1</v>
      </c>
      <c r="U40" s="120"/>
      <c r="W40" s="121">
        <f t="shared" si="19"/>
        <v>31</v>
      </c>
      <c r="Z40" s="121">
        <f t="shared" si="20"/>
        <v>31</v>
      </c>
      <c r="AA40" s="121" t="s">
        <v>153</v>
      </c>
      <c r="AU40" s="121">
        <f t="shared" si="21"/>
        <v>31</v>
      </c>
      <c r="AV40" s="121" t="s">
        <v>144</v>
      </c>
    </row>
    <row r="41" spans="2:48" s="121" customFormat="1" hidden="1" x14ac:dyDescent="0.25">
      <c r="B41" s="101">
        <v>9</v>
      </c>
      <c r="C41" s="122" t="s">
        <v>55</v>
      </c>
      <c r="D41" s="101">
        <v>15</v>
      </c>
      <c r="E41" s="98">
        <v>13</v>
      </c>
      <c r="F41" s="98">
        <v>13</v>
      </c>
      <c r="G41" s="98"/>
      <c r="H41" s="98"/>
      <c r="I41" s="102">
        <f t="shared" si="22"/>
        <v>1</v>
      </c>
      <c r="J41" s="103">
        <v>15</v>
      </c>
      <c r="K41" s="65">
        <f t="shared" si="14"/>
        <v>1</v>
      </c>
      <c r="L41" s="104">
        <v>15</v>
      </c>
      <c r="M41" s="66">
        <f t="shared" si="15"/>
        <v>1</v>
      </c>
      <c r="N41" s="105">
        <v>15</v>
      </c>
      <c r="O41" s="106">
        <f t="shared" si="16"/>
        <v>1</v>
      </c>
      <c r="P41" s="98">
        <v>2</v>
      </c>
      <c r="Q41" s="98">
        <v>2</v>
      </c>
      <c r="R41" s="64">
        <f t="shared" si="17"/>
        <v>1</v>
      </c>
      <c r="S41" s="88">
        <v>15</v>
      </c>
      <c r="T41" s="119">
        <f t="shared" si="18"/>
        <v>1</v>
      </c>
      <c r="U41" s="120"/>
      <c r="W41" s="121">
        <f t="shared" si="19"/>
        <v>15</v>
      </c>
      <c r="Z41" s="121">
        <f t="shared" si="20"/>
        <v>15</v>
      </c>
      <c r="AA41" s="121" t="s">
        <v>153</v>
      </c>
      <c r="AU41" s="121">
        <f t="shared" si="21"/>
        <v>15</v>
      </c>
      <c r="AV41" s="121" t="s">
        <v>144</v>
      </c>
    </row>
    <row r="42" spans="2:48" s="126" customFormat="1" hidden="1" x14ac:dyDescent="0.25">
      <c r="B42" s="280" t="s">
        <v>46</v>
      </c>
      <c r="C42" s="280"/>
      <c r="D42" s="123">
        <f>SUM(D33:D41)</f>
        <v>413</v>
      </c>
      <c r="E42" s="123">
        <f>SUM(E33:E41)</f>
        <v>309</v>
      </c>
      <c r="F42" s="123">
        <f>SUM(F33:F41)</f>
        <v>309</v>
      </c>
      <c r="G42" s="123"/>
      <c r="H42" s="123"/>
      <c r="I42" s="124">
        <f>F42/E42</f>
        <v>1</v>
      </c>
      <c r="J42" s="123">
        <f>SUM(J33:J41)</f>
        <v>413</v>
      </c>
      <c r="K42" s="124">
        <f t="shared" si="14"/>
        <v>1</v>
      </c>
      <c r="L42" s="123">
        <f>SUM(L33:L41)</f>
        <v>413</v>
      </c>
      <c r="M42" s="124">
        <f t="shared" si="15"/>
        <v>1</v>
      </c>
      <c r="N42" s="123">
        <f>SUM(N33:N41)</f>
        <v>413</v>
      </c>
      <c r="O42" s="124">
        <f t="shared" si="16"/>
        <v>1</v>
      </c>
      <c r="P42" s="123">
        <f>SUM(P33:P41)</f>
        <v>104</v>
      </c>
      <c r="Q42" s="123">
        <f>SUM(Q33:Q41)</f>
        <v>104</v>
      </c>
      <c r="R42" s="124">
        <f>Q42/P42</f>
        <v>1</v>
      </c>
      <c r="S42" s="123">
        <f>SUM(S33:S41)</f>
        <v>413</v>
      </c>
      <c r="T42" s="124">
        <f t="shared" si="18"/>
        <v>1</v>
      </c>
      <c r="U42" s="125"/>
      <c r="W42" s="121">
        <f t="shared" si="19"/>
        <v>413</v>
      </c>
      <c r="X42" s="121"/>
    </row>
    <row r="43" spans="2:48" s="121" customFormat="1" hidden="1" x14ac:dyDescent="0.25">
      <c r="B43" s="281" t="s">
        <v>15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3"/>
      <c r="U43" s="120"/>
    </row>
    <row r="44" spans="2:48" s="121" customFormat="1" hidden="1" x14ac:dyDescent="0.25">
      <c r="B44" s="101">
        <v>1</v>
      </c>
      <c r="C44" s="122" t="s">
        <v>56</v>
      </c>
      <c r="D44" s="101">
        <v>82</v>
      </c>
      <c r="E44" s="98">
        <v>67</v>
      </c>
      <c r="F44" s="98">
        <f t="shared" ref="F44:F50" si="24">E44</f>
        <v>67</v>
      </c>
      <c r="G44" s="98"/>
      <c r="H44" s="98"/>
      <c r="I44" s="102">
        <f t="shared" ref="I44:I50" si="25">F44/E44</f>
        <v>1</v>
      </c>
      <c r="J44" s="107">
        <v>82</v>
      </c>
      <c r="K44" s="65">
        <f t="shared" ref="K44:K51" si="26">J44/D44</f>
        <v>1</v>
      </c>
      <c r="L44" s="104">
        <v>82</v>
      </c>
      <c r="M44" s="66">
        <f t="shared" ref="M44:M51" si="27">L44/D44</f>
        <v>1</v>
      </c>
      <c r="N44" s="105">
        <v>82</v>
      </c>
      <c r="O44" s="106">
        <f>N44/D44</f>
        <v>1</v>
      </c>
      <c r="P44" s="98">
        <v>15</v>
      </c>
      <c r="Q44" s="98">
        <v>15</v>
      </c>
      <c r="R44" s="64">
        <f t="shared" ref="R44:R50" si="28">Q44/P44</f>
        <v>1</v>
      </c>
      <c r="S44" s="88">
        <v>46</v>
      </c>
      <c r="T44" s="119">
        <f t="shared" ref="T44:T51" si="29">S44/D44</f>
        <v>0.56097560975609762</v>
      </c>
      <c r="U44" s="120"/>
      <c r="W44" s="121">
        <f t="shared" ref="W44:W50" si="30">E44+P44</f>
        <v>82</v>
      </c>
      <c r="X44" s="121" t="s">
        <v>153</v>
      </c>
      <c r="Z44" s="121">
        <f t="shared" ref="Z44:Z50" si="31">E44+P44</f>
        <v>82</v>
      </c>
      <c r="AA44" s="121" t="s">
        <v>153</v>
      </c>
      <c r="AU44" s="121">
        <f t="shared" ref="AU44:AU50" si="32">F44+Q44</f>
        <v>82</v>
      </c>
      <c r="AV44" s="121" t="s">
        <v>144</v>
      </c>
    </row>
    <row r="45" spans="2:48" s="121" customFormat="1" hidden="1" x14ac:dyDescent="0.25">
      <c r="B45" s="101">
        <v>2</v>
      </c>
      <c r="C45" s="122" t="s">
        <v>57</v>
      </c>
      <c r="D45" s="101">
        <v>195</v>
      </c>
      <c r="E45" s="98">
        <v>157</v>
      </c>
      <c r="F45" s="98">
        <f t="shared" si="24"/>
        <v>157</v>
      </c>
      <c r="G45" s="98"/>
      <c r="H45" s="98"/>
      <c r="I45" s="102">
        <f t="shared" si="25"/>
        <v>1</v>
      </c>
      <c r="J45" s="107">
        <v>195</v>
      </c>
      <c r="K45" s="65">
        <f t="shared" si="26"/>
        <v>1</v>
      </c>
      <c r="L45" s="104">
        <v>195</v>
      </c>
      <c r="M45" s="66">
        <f t="shared" si="27"/>
        <v>1</v>
      </c>
      <c r="N45" s="105">
        <v>195</v>
      </c>
      <c r="O45" s="106">
        <f t="shared" ref="O45:O50" si="33">N45/D45</f>
        <v>1</v>
      </c>
      <c r="P45" s="98">
        <v>38</v>
      </c>
      <c r="Q45" s="98">
        <v>38</v>
      </c>
      <c r="R45" s="64">
        <f t="shared" si="28"/>
        <v>1</v>
      </c>
      <c r="S45" s="88">
        <v>164</v>
      </c>
      <c r="T45" s="119">
        <f t="shared" si="29"/>
        <v>0.84102564102564104</v>
      </c>
      <c r="U45" s="120"/>
      <c r="W45" s="121">
        <f t="shared" si="30"/>
        <v>195</v>
      </c>
      <c r="X45" s="121" t="s">
        <v>153</v>
      </c>
      <c r="Z45" s="121">
        <f t="shared" si="31"/>
        <v>195</v>
      </c>
      <c r="AA45" s="121" t="s">
        <v>153</v>
      </c>
      <c r="AU45" s="121">
        <f t="shared" si="32"/>
        <v>195</v>
      </c>
      <c r="AV45" s="121" t="s">
        <v>144</v>
      </c>
    </row>
    <row r="46" spans="2:48" s="121" customFormat="1" hidden="1" x14ac:dyDescent="0.25">
      <c r="B46" s="101">
        <v>3</v>
      </c>
      <c r="C46" s="122" t="s">
        <v>58</v>
      </c>
      <c r="D46" s="101">
        <v>91</v>
      </c>
      <c r="E46" s="98">
        <v>89</v>
      </c>
      <c r="F46" s="98">
        <f t="shared" si="24"/>
        <v>89</v>
      </c>
      <c r="G46" s="98"/>
      <c r="H46" s="98"/>
      <c r="I46" s="102">
        <f t="shared" si="25"/>
        <v>1</v>
      </c>
      <c r="J46" s="107">
        <v>91</v>
      </c>
      <c r="K46" s="65">
        <f t="shared" si="26"/>
        <v>1</v>
      </c>
      <c r="L46" s="104">
        <v>91</v>
      </c>
      <c r="M46" s="66">
        <f t="shared" si="27"/>
        <v>1</v>
      </c>
      <c r="N46" s="105">
        <v>91</v>
      </c>
      <c r="O46" s="106">
        <f t="shared" si="33"/>
        <v>1</v>
      </c>
      <c r="P46" s="98">
        <v>2</v>
      </c>
      <c r="Q46" s="98">
        <v>2</v>
      </c>
      <c r="R46" s="64">
        <f t="shared" si="28"/>
        <v>1</v>
      </c>
      <c r="S46" s="88">
        <v>65</v>
      </c>
      <c r="T46" s="119">
        <f t="shared" si="29"/>
        <v>0.7142857142857143</v>
      </c>
      <c r="U46" s="120"/>
      <c r="W46" s="121">
        <f t="shared" si="30"/>
        <v>91</v>
      </c>
      <c r="X46" s="121" t="s">
        <v>153</v>
      </c>
      <c r="Z46" s="121">
        <f t="shared" si="31"/>
        <v>91</v>
      </c>
      <c r="AA46" s="121" t="s">
        <v>153</v>
      </c>
      <c r="AU46" s="121">
        <f t="shared" si="32"/>
        <v>91</v>
      </c>
      <c r="AV46" s="121" t="s">
        <v>144</v>
      </c>
    </row>
    <row r="47" spans="2:48" s="121" customFormat="1" hidden="1" x14ac:dyDescent="0.25">
      <c r="B47" s="101">
        <v>4</v>
      </c>
      <c r="C47" s="122" t="s">
        <v>59</v>
      </c>
      <c r="D47" s="101">
        <v>82</v>
      </c>
      <c r="E47" s="98">
        <v>67</v>
      </c>
      <c r="F47" s="98">
        <f t="shared" si="24"/>
        <v>67</v>
      </c>
      <c r="G47" s="98"/>
      <c r="H47" s="98"/>
      <c r="I47" s="102">
        <f t="shared" si="25"/>
        <v>1</v>
      </c>
      <c r="J47" s="107">
        <v>82</v>
      </c>
      <c r="K47" s="65">
        <f t="shared" si="26"/>
        <v>1</v>
      </c>
      <c r="L47" s="104">
        <v>82</v>
      </c>
      <c r="M47" s="66">
        <f t="shared" si="27"/>
        <v>1</v>
      </c>
      <c r="N47" s="105">
        <v>82</v>
      </c>
      <c r="O47" s="106">
        <f t="shared" si="33"/>
        <v>1</v>
      </c>
      <c r="P47" s="98">
        <v>15</v>
      </c>
      <c r="Q47" s="98">
        <v>15</v>
      </c>
      <c r="R47" s="64">
        <f t="shared" si="28"/>
        <v>1</v>
      </c>
      <c r="S47" s="88">
        <v>28</v>
      </c>
      <c r="T47" s="119">
        <f t="shared" si="29"/>
        <v>0.34146341463414637</v>
      </c>
      <c r="U47" s="120"/>
      <c r="W47" s="121">
        <f t="shared" si="30"/>
        <v>82</v>
      </c>
      <c r="X47" s="121" t="s">
        <v>153</v>
      </c>
      <c r="Z47" s="121">
        <f t="shared" si="31"/>
        <v>82</v>
      </c>
      <c r="AA47" s="121" t="s">
        <v>153</v>
      </c>
      <c r="AU47" s="121">
        <f t="shared" si="32"/>
        <v>82</v>
      </c>
      <c r="AV47" s="121" t="s">
        <v>144</v>
      </c>
    </row>
    <row r="48" spans="2:48" s="121" customFormat="1" hidden="1" x14ac:dyDescent="0.25">
      <c r="B48" s="101">
        <v>5</v>
      </c>
      <c r="C48" s="122" t="s">
        <v>60</v>
      </c>
      <c r="D48" s="101">
        <v>79</v>
      </c>
      <c r="E48" s="98">
        <v>58</v>
      </c>
      <c r="F48" s="98">
        <f t="shared" si="24"/>
        <v>58</v>
      </c>
      <c r="G48" s="98"/>
      <c r="H48" s="98"/>
      <c r="I48" s="102">
        <f t="shared" si="25"/>
        <v>1</v>
      </c>
      <c r="J48" s="107">
        <v>79</v>
      </c>
      <c r="K48" s="65">
        <f t="shared" si="26"/>
        <v>1</v>
      </c>
      <c r="L48" s="104">
        <v>79</v>
      </c>
      <c r="M48" s="66">
        <f t="shared" si="27"/>
        <v>1</v>
      </c>
      <c r="N48" s="105">
        <v>79</v>
      </c>
      <c r="O48" s="106">
        <f t="shared" si="33"/>
        <v>1</v>
      </c>
      <c r="P48" s="98">
        <v>21</v>
      </c>
      <c r="Q48" s="98">
        <v>21</v>
      </c>
      <c r="R48" s="64">
        <f t="shared" si="28"/>
        <v>1</v>
      </c>
      <c r="S48" s="88">
        <v>38</v>
      </c>
      <c r="T48" s="119">
        <f t="shared" si="29"/>
        <v>0.48101265822784811</v>
      </c>
      <c r="U48" s="120"/>
      <c r="W48" s="121">
        <f t="shared" si="30"/>
        <v>79</v>
      </c>
      <c r="X48" s="121" t="s">
        <v>153</v>
      </c>
      <c r="Z48" s="121">
        <f t="shared" si="31"/>
        <v>79</v>
      </c>
      <c r="AA48" s="121" t="s">
        <v>153</v>
      </c>
      <c r="AU48" s="121">
        <f t="shared" si="32"/>
        <v>79</v>
      </c>
      <c r="AV48" s="121" t="s">
        <v>144</v>
      </c>
    </row>
    <row r="49" spans="2:48" s="121" customFormat="1" hidden="1" x14ac:dyDescent="0.25">
      <c r="B49" s="101">
        <v>6</v>
      </c>
      <c r="C49" s="122" t="s">
        <v>61</v>
      </c>
      <c r="D49" s="101">
        <v>75</v>
      </c>
      <c r="E49" s="98">
        <v>74</v>
      </c>
      <c r="F49" s="98">
        <f t="shared" si="24"/>
        <v>74</v>
      </c>
      <c r="G49" s="98"/>
      <c r="H49" s="98"/>
      <c r="I49" s="102">
        <f t="shared" si="25"/>
        <v>1</v>
      </c>
      <c r="J49" s="107">
        <v>75</v>
      </c>
      <c r="K49" s="65">
        <f t="shared" si="26"/>
        <v>1</v>
      </c>
      <c r="L49" s="104">
        <v>75</v>
      </c>
      <c r="M49" s="66">
        <f t="shared" si="27"/>
        <v>1</v>
      </c>
      <c r="N49" s="105">
        <v>75</v>
      </c>
      <c r="O49" s="106">
        <f t="shared" si="33"/>
        <v>1</v>
      </c>
      <c r="P49" s="98">
        <v>1</v>
      </c>
      <c r="Q49" s="98">
        <v>1</v>
      </c>
      <c r="R49" s="64">
        <f t="shared" si="28"/>
        <v>1</v>
      </c>
      <c r="S49" s="88">
        <v>63</v>
      </c>
      <c r="T49" s="119">
        <f t="shared" si="29"/>
        <v>0.84</v>
      </c>
      <c r="U49" s="120"/>
      <c r="W49" s="121">
        <f t="shared" si="30"/>
        <v>75</v>
      </c>
      <c r="X49" s="121" t="s">
        <v>153</v>
      </c>
      <c r="Z49" s="121">
        <f t="shared" si="31"/>
        <v>75</v>
      </c>
      <c r="AA49" s="121" t="s">
        <v>153</v>
      </c>
      <c r="AU49" s="121">
        <f t="shared" si="32"/>
        <v>75</v>
      </c>
      <c r="AV49" s="121" t="s">
        <v>144</v>
      </c>
    </row>
    <row r="50" spans="2:48" s="121" customFormat="1" hidden="1" x14ac:dyDescent="0.25">
      <c r="B50" s="101">
        <v>7</v>
      </c>
      <c r="C50" s="122" t="s">
        <v>62</v>
      </c>
      <c r="D50" s="101">
        <v>38</v>
      </c>
      <c r="E50" s="98">
        <v>29</v>
      </c>
      <c r="F50" s="98">
        <f t="shared" si="24"/>
        <v>29</v>
      </c>
      <c r="G50" s="98"/>
      <c r="H50" s="98"/>
      <c r="I50" s="102">
        <f t="shared" si="25"/>
        <v>1</v>
      </c>
      <c r="J50" s="107">
        <v>38</v>
      </c>
      <c r="K50" s="65">
        <f t="shared" si="26"/>
        <v>1</v>
      </c>
      <c r="L50" s="104">
        <v>38</v>
      </c>
      <c r="M50" s="66">
        <f t="shared" si="27"/>
        <v>1</v>
      </c>
      <c r="N50" s="105">
        <v>38</v>
      </c>
      <c r="O50" s="106">
        <f t="shared" si="33"/>
        <v>1</v>
      </c>
      <c r="P50" s="98">
        <v>9</v>
      </c>
      <c r="Q50" s="98">
        <v>9</v>
      </c>
      <c r="R50" s="64">
        <f t="shared" si="28"/>
        <v>1</v>
      </c>
      <c r="S50" s="88">
        <v>38</v>
      </c>
      <c r="T50" s="119">
        <f t="shared" si="29"/>
        <v>1</v>
      </c>
      <c r="U50" s="120"/>
      <c r="W50" s="121">
        <f t="shared" si="30"/>
        <v>38</v>
      </c>
      <c r="X50" s="121" t="s">
        <v>153</v>
      </c>
      <c r="Z50" s="121">
        <f t="shared" si="31"/>
        <v>38</v>
      </c>
      <c r="AA50" s="121" t="s">
        <v>153</v>
      </c>
      <c r="AU50" s="121">
        <f t="shared" si="32"/>
        <v>38</v>
      </c>
      <c r="AV50" s="121" t="s">
        <v>144</v>
      </c>
    </row>
    <row r="51" spans="2:48" s="126" customFormat="1" hidden="1" x14ac:dyDescent="0.25">
      <c r="B51" s="280" t="s">
        <v>46</v>
      </c>
      <c r="C51" s="280"/>
      <c r="D51" s="123">
        <f>SUM(D44:D50)</f>
        <v>642</v>
      </c>
      <c r="E51" s="123">
        <f>SUM(E44:E50)</f>
        <v>541</v>
      </c>
      <c r="F51" s="123">
        <f>SUM(F44:F50)</f>
        <v>541</v>
      </c>
      <c r="G51" s="123"/>
      <c r="H51" s="123"/>
      <c r="I51" s="124">
        <f>F51/E51</f>
        <v>1</v>
      </c>
      <c r="J51" s="123">
        <f>SUM(J44:J50)</f>
        <v>642</v>
      </c>
      <c r="K51" s="124">
        <f t="shared" si="26"/>
        <v>1</v>
      </c>
      <c r="L51" s="123">
        <f>SUM(L44:L50)</f>
        <v>642</v>
      </c>
      <c r="M51" s="124">
        <f t="shared" si="27"/>
        <v>1</v>
      </c>
      <c r="N51" s="123">
        <f>SUM(N44:N50)</f>
        <v>642</v>
      </c>
      <c r="O51" s="124">
        <f>N51/(D51)</f>
        <v>1</v>
      </c>
      <c r="P51" s="123">
        <f>SUM(P44:P50)</f>
        <v>101</v>
      </c>
      <c r="Q51" s="123">
        <f>SUM(Q44:Q50)</f>
        <v>101</v>
      </c>
      <c r="R51" s="124">
        <f>Q51/P51</f>
        <v>1</v>
      </c>
      <c r="S51" s="123">
        <f>SUM(S44:S50)</f>
        <v>442</v>
      </c>
      <c r="T51" s="124">
        <f t="shared" si="29"/>
        <v>0.68847352024922115</v>
      </c>
      <c r="U51" s="125"/>
    </row>
    <row r="52" spans="2:48" s="121" customFormat="1" x14ac:dyDescent="0.25">
      <c r="B52" s="281" t="s">
        <v>16</v>
      </c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3"/>
      <c r="U52" s="120"/>
    </row>
    <row r="53" spans="2:48" s="121" customFormat="1" x14ac:dyDescent="0.25">
      <c r="B53" s="101">
        <v>1</v>
      </c>
      <c r="C53" s="122" t="s">
        <v>63</v>
      </c>
      <c r="D53" s="101">
        <v>164</v>
      </c>
      <c r="E53" s="98">
        <v>156</v>
      </c>
      <c r="F53" s="98">
        <f t="shared" ref="F53:F54" si="34">E53</f>
        <v>156</v>
      </c>
      <c r="G53" s="102">
        <f t="shared" ref="G53:G59" si="35">F53/E53</f>
        <v>1</v>
      </c>
      <c r="H53" s="98">
        <f>F53</f>
        <v>156</v>
      </c>
      <c r="I53" s="102">
        <f t="shared" ref="I53:I58" si="36">H53/E53</f>
        <v>1</v>
      </c>
      <c r="J53" s="107">
        <f>D53</f>
        <v>164</v>
      </c>
      <c r="K53" s="65">
        <f t="shared" ref="K53:K59" si="37">J53/D53</f>
        <v>1</v>
      </c>
      <c r="L53" s="104">
        <f>J53</f>
        <v>164</v>
      </c>
      <c r="M53" s="66">
        <f t="shared" ref="M53:M59" si="38">L53/D53</f>
        <v>1</v>
      </c>
      <c r="N53" s="105">
        <f>L53</f>
        <v>164</v>
      </c>
      <c r="O53" s="106">
        <f t="shared" ref="O53:O58" si="39">N53/D53</f>
        <v>1</v>
      </c>
      <c r="P53" s="98">
        <f>D53-E53</f>
        <v>8</v>
      </c>
      <c r="Q53" s="98">
        <f>P53</f>
        <v>8</v>
      </c>
      <c r="R53" s="64">
        <f t="shared" ref="R53:R57" si="40">Q53/P53</f>
        <v>1</v>
      </c>
      <c r="S53" s="88">
        <v>164</v>
      </c>
      <c r="T53" s="119">
        <f t="shared" ref="T53:T59" si="41">S53/D53</f>
        <v>1</v>
      </c>
      <c r="U53" s="120"/>
      <c r="W53" s="121">
        <f t="shared" ref="W53:W58" si="42">E53+P53</f>
        <v>164</v>
      </c>
      <c r="X53" s="121" t="s">
        <v>168</v>
      </c>
      <c r="Z53" s="121">
        <f t="shared" ref="Z53:Z58" si="43">E53+P53</f>
        <v>164</v>
      </c>
      <c r="AA53" s="121" t="s">
        <v>153</v>
      </c>
      <c r="AU53" s="121">
        <f t="shared" ref="AU53:AU58" si="44">F53+Q53</f>
        <v>164</v>
      </c>
      <c r="AV53" s="121" t="s">
        <v>144</v>
      </c>
    </row>
    <row r="54" spans="2:48" s="121" customFormat="1" x14ac:dyDescent="0.25">
      <c r="B54" s="101">
        <v>2</v>
      </c>
      <c r="C54" s="122" t="s">
        <v>64</v>
      </c>
      <c r="D54" s="101">
        <v>129</v>
      </c>
      <c r="E54" s="98">
        <v>117</v>
      </c>
      <c r="F54" s="98">
        <f t="shared" si="34"/>
        <v>117</v>
      </c>
      <c r="G54" s="102">
        <f t="shared" si="35"/>
        <v>1</v>
      </c>
      <c r="H54" s="98">
        <f>F54</f>
        <v>117</v>
      </c>
      <c r="I54" s="102">
        <f t="shared" si="36"/>
        <v>1</v>
      </c>
      <c r="J54" s="107">
        <f t="shared" ref="J54:J58" si="45">D54</f>
        <v>129</v>
      </c>
      <c r="K54" s="65">
        <f t="shared" si="37"/>
        <v>1</v>
      </c>
      <c r="L54" s="104">
        <f t="shared" ref="L54:L58" si="46">J54</f>
        <v>129</v>
      </c>
      <c r="M54" s="66">
        <f t="shared" si="38"/>
        <v>1</v>
      </c>
      <c r="N54" s="105">
        <f t="shared" ref="N54:N58" si="47">L54</f>
        <v>129</v>
      </c>
      <c r="O54" s="106">
        <f t="shared" si="39"/>
        <v>1</v>
      </c>
      <c r="P54" s="98">
        <v>12</v>
      </c>
      <c r="Q54" s="98">
        <v>12</v>
      </c>
      <c r="R54" s="64">
        <f t="shared" si="40"/>
        <v>1</v>
      </c>
      <c r="S54" s="88">
        <f>D54</f>
        <v>129</v>
      </c>
      <c r="T54" s="119">
        <f t="shared" si="41"/>
        <v>1</v>
      </c>
      <c r="U54" s="120"/>
      <c r="W54" s="121">
        <f t="shared" si="42"/>
        <v>129</v>
      </c>
      <c r="Z54" s="121">
        <f t="shared" si="43"/>
        <v>129</v>
      </c>
      <c r="AA54" s="121" t="s">
        <v>153</v>
      </c>
      <c r="AU54" s="121">
        <f t="shared" si="44"/>
        <v>129</v>
      </c>
      <c r="AV54" s="121" t="s">
        <v>144</v>
      </c>
    </row>
    <row r="55" spans="2:48" s="121" customFormat="1" x14ac:dyDescent="0.25">
      <c r="B55" s="101">
        <v>3</v>
      </c>
      <c r="C55" s="122" t="s">
        <v>65</v>
      </c>
      <c r="D55" s="101">
        <v>92</v>
      </c>
      <c r="E55" s="98">
        <v>87</v>
      </c>
      <c r="F55" s="98">
        <f>E55</f>
        <v>87</v>
      </c>
      <c r="G55" s="102">
        <f t="shared" si="35"/>
        <v>1</v>
      </c>
      <c r="H55" s="98">
        <f t="shared" ref="H55:H58" si="48">F55</f>
        <v>87</v>
      </c>
      <c r="I55" s="102">
        <f t="shared" si="36"/>
        <v>1</v>
      </c>
      <c r="J55" s="107">
        <f t="shared" si="45"/>
        <v>92</v>
      </c>
      <c r="K55" s="65">
        <f t="shared" si="37"/>
        <v>1</v>
      </c>
      <c r="L55" s="104">
        <f t="shared" si="46"/>
        <v>92</v>
      </c>
      <c r="M55" s="66">
        <f t="shared" si="38"/>
        <v>1</v>
      </c>
      <c r="N55" s="105">
        <f t="shared" si="47"/>
        <v>92</v>
      </c>
      <c r="O55" s="106">
        <f t="shared" si="39"/>
        <v>1</v>
      </c>
      <c r="P55" s="98">
        <f>D55-E55</f>
        <v>5</v>
      </c>
      <c r="Q55" s="98">
        <f>P55</f>
        <v>5</v>
      </c>
      <c r="R55" s="64">
        <f t="shared" si="40"/>
        <v>1</v>
      </c>
      <c r="S55" s="88">
        <f>D55</f>
        <v>92</v>
      </c>
      <c r="T55" s="119">
        <f t="shared" si="41"/>
        <v>1</v>
      </c>
      <c r="U55" s="120"/>
      <c r="W55" s="121">
        <f t="shared" si="42"/>
        <v>92</v>
      </c>
      <c r="Z55" s="121">
        <f t="shared" si="43"/>
        <v>92</v>
      </c>
      <c r="AA55" s="121" t="s">
        <v>153</v>
      </c>
      <c r="AU55" s="121">
        <f t="shared" si="44"/>
        <v>92</v>
      </c>
      <c r="AV55" s="121" t="s">
        <v>144</v>
      </c>
    </row>
    <row r="56" spans="2:48" s="121" customFormat="1" x14ac:dyDescent="0.25">
      <c r="B56" s="101">
        <v>4</v>
      </c>
      <c r="C56" s="122" t="s">
        <v>66</v>
      </c>
      <c r="D56" s="101">
        <v>94</v>
      </c>
      <c r="E56" s="98">
        <v>79</v>
      </c>
      <c r="F56" s="98">
        <f>E56</f>
        <v>79</v>
      </c>
      <c r="G56" s="102">
        <f t="shared" si="35"/>
        <v>1</v>
      </c>
      <c r="H56" s="98">
        <f t="shared" si="48"/>
        <v>79</v>
      </c>
      <c r="I56" s="102">
        <f t="shared" si="36"/>
        <v>1</v>
      </c>
      <c r="J56" s="107">
        <f t="shared" si="45"/>
        <v>94</v>
      </c>
      <c r="K56" s="65">
        <f t="shared" si="37"/>
        <v>1</v>
      </c>
      <c r="L56" s="104">
        <f t="shared" si="46"/>
        <v>94</v>
      </c>
      <c r="M56" s="66">
        <f t="shared" si="38"/>
        <v>1</v>
      </c>
      <c r="N56" s="105">
        <f t="shared" si="47"/>
        <v>94</v>
      </c>
      <c r="O56" s="106">
        <f t="shared" si="39"/>
        <v>1</v>
      </c>
      <c r="P56" s="98">
        <f>D56-E56</f>
        <v>15</v>
      </c>
      <c r="Q56" s="98">
        <f>P56</f>
        <v>15</v>
      </c>
      <c r="R56" s="64">
        <f t="shared" si="40"/>
        <v>1</v>
      </c>
      <c r="S56" s="88">
        <f>D56</f>
        <v>94</v>
      </c>
      <c r="T56" s="119">
        <f t="shared" si="41"/>
        <v>1</v>
      </c>
      <c r="U56" s="120"/>
      <c r="W56" s="121">
        <f t="shared" si="42"/>
        <v>94</v>
      </c>
      <c r="Z56" s="121">
        <f t="shared" si="43"/>
        <v>94</v>
      </c>
      <c r="AA56" s="121" t="s">
        <v>153</v>
      </c>
      <c r="AU56" s="121">
        <f t="shared" si="44"/>
        <v>94</v>
      </c>
      <c r="AV56" s="121" t="s">
        <v>144</v>
      </c>
    </row>
    <row r="57" spans="2:48" s="121" customFormat="1" x14ac:dyDescent="0.25">
      <c r="B57" s="101">
        <v>5</v>
      </c>
      <c r="C57" s="122" t="s">
        <v>67</v>
      </c>
      <c r="D57" s="101">
        <v>56</v>
      </c>
      <c r="E57" s="98">
        <v>53</v>
      </c>
      <c r="F57" s="98">
        <f>E57</f>
        <v>53</v>
      </c>
      <c r="G57" s="102">
        <f t="shared" si="35"/>
        <v>1</v>
      </c>
      <c r="H57" s="98">
        <f t="shared" si="48"/>
        <v>53</v>
      </c>
      <c r="I57" s="102">
        <f t="shared" si="36"/>
        <v>1</v>
      </c>
      <c r="J57" s="107">
        <f t="shared" si="45"/>
        <v>56</v>
      </c>
      <c r="K57" s="65">
        <f t="shared" si="37"/>
        <v>1</v>
      </c>
      <c r="L57" s="104">
        <f t="shared" si="46"/>
        <v>56</v>
      </c>
      <c r="M57" s="66">
        <f t="shared" si="38"/>
        <v>1</v>
      </c>
      <c r="N57" s="105">
        <f t="shared" si="47"/>
        <v>56</v>
      </c>
      <c r="O57" s="106">
        <f t="shared" si="39"/>
        <v>1</v>
      </c>
      <c r="P57" s="98">
        <v>3</v>
      </c>
      <c r="Q57" s="98">
        <v>3</v>
      </c>
      <c r="R57" s="64">
        <f t="shared" si="40"/>
        <v>1</v>
      </c>
      <c r="S57" s="88">
        <v>56</v>
      </c>
      <c r="T57" s="119">
        <f t="shared" si="41"/>
        <v>1</v>
      </c>
      <c r="U57" s="120"/>
      <c r="W57" s="121">
        <f t="shared" si="42"/>
        <v>56</v>
      </c>
      <c r="Z57" s="121">
        <f t="shared" si="43"/>
        <v>56</v>
      </c>
      <c r="AA57" s="121" t="s">
        <v>153</v>
      </c>
      <c r="AU57" s="121">
        <f t="shared" si="44"/>
        <v>56</v>
      </c>
      <c r="AV57" s="121" t="s">
        <v>144</v>
      </c>
    </row>
    <row r="58" spans="2:48" s="121" customFormat="1" x14ac:dyDescent="0.25">
      <c r="B58" s="101">
        <v>6</v>
      </c>
      <c r="C58" s="122" t="s">
        <v>154</v>
      </c>
      <c r="D58" s="101">
        <v>18</v>
      </c>
      <c r="E58" s="98">
        <v>18</v>
      </c>
      <c r="F58" s="98">
        <f>E58</f>
        <v>18</v>
      </c>
      <c r="G58" s="102">
        <f t="shared" si="35"/>
        <v>1</v>
      </c>
      <c r="H58" s="98">
        <f t="shared" si="48"/>
        <v>18</v>
      </c>
      <c r="I58" s="102">
        <f t="shared" si="36"/>
        <v>1</v>
      </c>
      <c r="J58" s="107">
        <f t="shared" si="45"/>
        <v>18</v>
      </c>
      <c r="K58" s="65">
        <f t="shared" si="37"/>
        <v>1</v>
      </c>
      <c r="L58" s="104">
        <f t="shared" si="46"/>
        <v>18</v>
      </c>
      <c r="M58" s="66">
        <f t="shared" si="38"/>
        <v>1</v>
      </c>
      <c r="N58" s="105">
        <f t="shared" si="47"/>
        <v>18</v>
      </c>
      <c r="O58" s="106">
        <f t="shared" si="39"/>
        <v>1</v>
      </c>
      <c r="P58" s="162"/>
      <c r="Q58" s="162"/>
      <c r="R58" s="163"/>
      <c r="S58" s="88">
        <v>18</v>
      </c>
      <c r="T58" s="119">
        <f t="shared" si="41"/>
        <v>1</v>
      </c>
      <c r="U58" s="120"/>
      <c r="W58" s="121">
        <f t="shared" si="42"/>
        <v>18</v>
      </c>
      <c r="Z58" s="121">
        <f t="shared" si="43"/>
        <v>18</v>
      </c>
      <c r="AA58" s="121" t="s">
        <v>153</v>
      </c>
      <c r="AU58" s="121">
        <f t="shared" si="44"/>
        <v>18</v>
      </c>
      <c r="AV58" s="121" t="s">
        <v>144</v>
      </c>
    </row>
    <row r="59" spans="2:48" s="126" customFormat="1" x14ac:dyDescent="0.25">
      <c r="B59" s="280" t="s">
        <v>46</v>
      </c>
      <c r="C59" s="280"/>
      <c r="D59" s="123">
        <f>SUM(D53:D58)</f>
        <v>553</v>
      </c>
      <c r="E59" s="123">
        <f>SUM(E53:E58)</f>
        <v>510</v>
      </c>
      <c r="F59" s="123">
        <f>SUM(F53:F58)</f>
        <v>510</v>
      </c>
      <c r="G59" s="124">
        <f t="shared" si="35"/>
        <v>1</v>
      </c>
      <c r="H59" s="123">
        <f>SUM(H53:H58)</f>
        <v>510</v>
      </c>
      <c r="I59" s="124">
        <f>H59/H59</f>
        <v>1</v>
      </c>
      <c r="J59" s="123">
        <f>SUM(J53:J58)</f>
        <v>553</v>
      </c>
      <c r="K59" s="124">
        <f t="shared" si="37"/>
        <v>1</v>
      </c>
      <c r="L59" s="123">
        <f>SUM(L53:L58)</f>
        <v>553</v>
      </c>
      <c r="M59" s="124">
        <f t="shared" si="38"/>
        <v>1</v>
      </c>
      <c r="N59" s="123">
        <f>SUM(N53:N58)</f>
        <v>553</v>
      </c>
      <c r="O59" s="124">
        <f>N59/(D59)</f>
        <v>1</v>
      </c>
      <c r="P59" s="123">
        <f>SUM(P53:P58)</f>
        <v>43</v>
      </c>
      <c r="Q59" s="123">
        <f>SUM(Q53:Q58)</f>
        <v>43</v>
      </c>
      <c r="R59" s="124">
        <f>Q59/P59</f>
        <v>1</v>
      </c>
      <c r="S59" s="123">
        <f>SUM(S53:S58)</f>
        <v>553</v>
      </c>
      <c r="T59" s="124">
        <f t="shared" si="41"/>
        <v>1</v>
      </c>
      <c r="U59" s="125"/>
      <c r="W59" s="121">
        <f>E59+P59</f>
        <v>553</v>
      </c>
      <c r="X59" s="121"/>
    </row>
    <row r="60" spans="2:48" s="121" customFormat="1" hidden="1" x14ac:dyDescent="0.25">
      <c r="B60" s="281" t="s">
        <v>68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3"/>
      <c r="U60" s="120"/>
    </row>
    <row r="61" spans="2:48" s="121" customFormat="1" hidden="1" x14ac:dyDescent="0.25">
      <c r="B61" s="101">
        <v>1</v>
      </c>
      <c r="C61" s="122" t="s">
        <v>69</v>
      </c>
      <c r="D61" s="101">
        <v>228</v>
      </c>
      <c r="E61" s="98">
        <v>226</v>
      </c>
      <c r="F61" s="98">
        <f t="shared" ref="F61:F78" si="49">E61</f>
        <v>226</v>
      </c>
      <c r="G61" s="98"/>
      <c r="H61" s="98"/>
      <c r="I61" s="102">
        <f t="shared" ref="I61:I73" si="50">F61/E61</f>
        <v>1</v>
      </c>
      <c r="J61" s="107">
        <v>228</v>
      </c>
      <c r="K61" s="65">
        <f t="shared" ref="K61:K79" si="51">J61/D61</f>
        <v>1</v>
      </c>
      <c r="L61" s="104">
        <v>228</v>
      </c>
      <c r="M61" s="66">
        <f t="shared" ref="M61:M79" si="52">L61/D61</f>
        <v>1</v>
      </c>
      <c r="N61" s="105">
        <v>228</v>
      </c>
      <c r="O61" s="106">
        <f t="shared" ref="O61:O78" si="53">N61/D61</f>
        <v>1</v>
      </c>
      <c r="P61" s="98">
        <v>2</v>
      </c>
      <c r="Q61" s="98">
        <v>2</v>
      </c>
      <c r="R61" s="64">
        <f t="shared" ref="R61:R76" si="54">Q61/P61</f>
        <v>1</v>
      </c>
      <c r="S61" s="88">
        <v>176</v>
      </c>
      <c r="T61" s="119">
        <f t="shared" ref="T61:T79" si="55">S61/D61</f>
        <v>0.77192982456140347</v>
      </c>
      <c r="U61" s="120"/>
      <c r="V61" s="121" t="s">
        <v>169</v>
      </c>
      <c r="W61" s="121">
        <f t="shared" ref="W61:W79" si="56">E61+P61</f>
        <v>228</v>
      </c>
      <c r="Z61" s="121">
        <f t="shared" ref="Z61:Z78" si="57">E61+P61</f>
        <v>228</v>
      </c>
      <c r="AA61" s="121" t="s">
        <v>153</v>
      </c>
      <c r="AU61" s="121">
        <f t="shared" ref="AU61:AU78" si="58">F61+Q61</f>
        <v>228</v>
      </c>
      <c r="AV61" s="121" t="s">
        <v>144</v>
      </c>
    </row>
    <row r="62" spans="2:48" s="121" customFormat="1" hidden="1" x14ac:dyDescent="0.25">
      <c r="B62" s="101">
        <v>2</v>
      </c>
      <c r="C62" s="122" t="s">
        <v>70</v>
      </c>
      <c r="D62" s="101">
        <v>73</v>
      </c>
      <c r="E62" s="98">
        <v>64</v>
      </c>
      <c r="F62" s="98">
        <f t="shared" si="49"/>
        <v>64</v>
      </c>
      <c r="G62" s="98"/>
      <c r="H62" s="98"/>
      <c r="I62" s="102">
        <v>1</v>
      </c>
      <c r="J62" s="107">
        <v>73</v>
      </c>
      <c r="K62" s="65">
        <f t="shared" si="51"/>
        <v>1</v>
      </c>
      <c r="L62" s="104">
        <v>73</v>
      </c>
      <c r="M62" s="66">
        <f t="shared" si="52"/>
        <v>1</v>
      </c>
      <c r="N62" s="105">
        <v>73</v>
      </c>
      <c r="O62" s="106">
        <f t="shared" si="53"/>
        <v>1</v>
      </c>
      <c r="P62" s="98">
        <v>9</v>
      </c>
      <c r="Q62" s="98">
        <v>9</v>
      </c>
      <c r="R62" s="64">
        <f t="shared" si="54"/>
        <v>1</v>
      </c>
      <c r="S62" s="88">
        <v>69</v>
      </c>
      <c r="T62" s="119">
        <f t="shared" si="55"/>
        <v>0.9452054794520548</v>
      </c>
      <c r="U62" s="120"/>
      <c r="W62" s="121">
        <f t="shared" si="56"/>
        <v>73</v>
      </c>
      <c r="Z62" s="121">
        <f t="shared" si="57"/>
        <v>73</v>
      </c>
      <c r="AA62" s="121" t="s">
        <v>153</v>
      </c>
      <c r="AU62" s="121">
        <f t="shared" si="58"/>
        <v>73</v>
      </c>
      <c r="AV62" s="121" t="s">
        <v>144</v>
      </c>
    </row>
    <row r="63" spans="2:48" s="121" customFormat="1" hidden="1" x14ac:dyDescent="0.25">
      <c r="B63" s="101">
        <v>3</v>
      </c>
      <c r="C63" s="122" t="s">
        <v>71</v>
      </c>
      <c r="D63" s="101">
        <v>62</v>
      </c>
      <c r="E63" s="98">
        <v>61</v>
      </c>
      <c r="F63" s="98">
        <f t="shared" si="49"/>
        <v>61</v>
      </c>
      <c r="G63" s="98"/>
      <c r="H63" s="98"/>
      <c r="I63" s="102">
        <v>1</v>
      </c>
      <c r="J63" s="107">
        <v>62</v>
      </c>
      <c r="K63" s="65">
        <f t="shared" si="51"/>
        <v>1</v>
      </c>
      <c r="L63" s="104">
        <v>62</v>
      </c>
      <c r="M63" s="66">
        <f t="shared" si="52"/>
        <v>1</v>
      </c>
      <c r="N63" s="105">
        <v>62</v>
      </c>
      <c r="O63" s="106">
        <f t="shared" si="53"/>
        <v>1</v>
      </c>
      <c r="P63" s="98">
        <v>1</v>
      </c>
      <c r="Q63" s="98">
        <v>1</v>
      </c>
      <c r="R63" s="64">
        <f t="shared" si="54"/>
        <v>1</v>
      </c>
      <c r="S63" s="88">
        <v>62</v>
      </c>
      <c r="T63" s="119">
        <f t="shared" si="55"/>
        <v>1</v>
      </c>
      <c r="U63" s="120"/>
      <c r="W63" s="121">
        <f t="shared" si="56"/>
        <v>62</v>
      </c>
      <c r="Z63" s="121">
        <f t="shared" si="57"/>
        <v>62</v>
      </c>
      <c r="AA63" s="121" t="s">
        <v>153</v>
      </c>
      <c r="AU63" s="121">
        <f t="shared" si="58"/>
        <v>62</v>
      </c>
      <c r="AV63" s="121" t="s">
        <v>144</v>
      </c>
    </row>
    <row r="64" spans="2:48" s="121" customFormat="1" hidden="1" x14ac:dyDescent="0.25">
      <c r="B64" s="101">
        <v>4</v>
      </c>
      <c r="C64" s="122" t="s">
        <v>72</v>
      </c>
      <c r="D64" s="101">
        <v>44</v>
      </c>
      <c r="E64" s="98">
        <v>42</v>
      </c>
      <c r="F64" s="98">
        <f t="shared" si="49"/>
        <v>42</v>
      </c>
      <c r="G64" s="98"/>
      <c r="H64" s="98"/>
      <c r="I64" s="102">
        <v>1</v>
      </c>
      <c r="J64" s="107">
        <v>44</v>
      </c>
      <c r="K64" s="65">
        <f t="shared" si="51"/>
        <v>1</v>
      </c>
      <c r="L64" s="104">
        <v>44</v>
      </c>
      <c r="M64" s="66">
        <f t="shared" si="52"/>
        <v>1</v>
      </c>
      <c r="N64" s="105">
        <v>44</v>
      </c>
      <c r="O64" s="106">
        <f t="shared" si="53"/>
        <v>1</v>
      </c>
      <c r="P64" s="98">
        <v>2</v>
      </c>
      <c r="Q64" s="98">
        <v>2</v>
      </c>
      <c r="R64" s="64">
        <v>1</v>
      </c>
      <c r="S64" s="88">
        <v>44</v>
      </c>
      <c r="T64" s="119">
        <f t="shared" si="55"/>
        <v>1</v>
      </c>
      <c r="U64" s="120"/>
      <c r="W64" s="121">
        <f t="shared" si="56"/>
        <v>44</v>
      </c>
      <c r="Z64" s="121">
        <f t="shared" si="57"/>
        <v>44</v>
      </c>
      <c r="AA64" s="121" t="s">
        <v>153</v>
      </c>
      <c r="AU64" s="121">
        <f t="shared" si="58"/>
        <v>44</v>
      </c>
      <c r="AV64" s="121" t="s">
        <v>144</v>
      </c>
    </row>
    <row r="65" spans="2:48" s="121" customFormat="1" hidden="1" x14ac:dyDescent="0.25">
      <c r="B65" s="101">
        <v>5</v>
      </c>
      <c r="C65" s="122" t="s">
        <v>73</v>
      </c>
      <c r="D65" s="101">
        <v>54</v>
      </c>
      <c r="E65" s="98">
        <v>44</v>
      </c>
      <c r="F65" s="98">
        <v>44</v>
      </c>
      <c r="G65" s="98"/>
      <c r="H65" s="98"/>
      <c r="I65" s="102">
        <f t="shared" si="50"/>
        <v>1</v>
      </c>
      <c r="J65" s="107">
        <v>54</v>
      </c>
      <c r="K65" s="65">
        <f t="shared" si="51"/>
        <v>1</v>
      </c>
      <c r="L65" s="104">
        <v>54</v>
      </c>
      <c r="M65" s="66">
        <f t="shared" si="52"/>
        <v>1</v>
      </c>
      <c r="N65" s="105">
        <v>54</v>
      </c>
      <c r="O65" s="106">
        <f t="shared" si="53"/>
        <v>1</v>
      </c>
      <c r="P65" s="98">
        <v>10</v>
      </c>
      <c r="Q65" s="98">
        <v>10</v>
      </c>
      <c r="R65" s="64">
        <f t="shared" si="54"/>
        <v>1</v>
      </c>
      <c r="S65" s="88">
        <v>54</v>
      </c>
      <c r="T65" s="119">
        <f t="shared" si="55"/>
        <v>1</v>
      </c>
      <c r="U65" s="120"/>
      <c r="W65" s="121">
        <f t="shared" si="56"/>
        <v>54</v>
      </c>
      <c r="Z65" s="121">
        <f t="shared" si="57"/>
        <v>54</v>
      </c>
      <c r="AA65" s="121" t="s">
        <v>153</v>
      </c>
      <c r="AU65" s="121">
        <f t="shared" si="58"/>
        <v>54</v>
      </c>
      <c r="AV65" s="121" t="s">
        <v>144</v>
      </c>
    </row>
    <row r="66" spans="2:48" s="121" customFormat="1" hidden="1" x14ac:dyDescent="0.25">
      <c r="B66" s="101">
        <v>6</v>
      </c>
      <c r="C66" s="122" t="s">
        <v>74</v>
      </c>
      <c r="D66" s="101">
        <v>22</v>
      </c>
      <c r="E66" s="98">
        <v>16</v>
      </c>
      <c r="F66" s="98">
        <f t="shared" si="49"/>
        <v>16</v>
      </c>
      <c r="G66" s="98"/>
      <c r="H66" s="98"/>
      <c r="I66" s="102">
        <f t="shared" si="50"/>
        <v>1</v>
      </c>
      <c r="J66" s="107">
        <v>22</v>
      </c>
      <c r="K66" s="65">
        <f t="shared" si="51"/>
        <v>1</v>
      </c>
      <c r="L66" s="104">
        <v>22</v>
      </c>
      <c r="M66" s="66">
        <f t="shared" si="52"/>
        <v>1</v>
      </c>
      <c r="N66" s="105">
        <v>22</v>
      </c>
      <c r="O66" s="106">
        <f t="shared" si="53"/>
        <v>1</v>
      </c>
      <c r="P66" s="98">
        <v>6</v>
      </c>
      <c r="Q66" s="98">
        <v>6</v>
      </c>
      <c r="R66" s="64">
        <f t="shared" si="54"/>
        <v>1</v>
      </c>
      <c r="S66" s="88">
        <v>22</v>
      </c>
      <c r="T66" s="119">
        <f t="shared" si="55"/>
        <v>1</v>
      </c>
      <c r="U66" s="120"/>
      <c r="W66" s="121">
        <f t="shared" si="56"/>
        <v>22</v>
      </c>
      <c r="Z66" s="121">
        <f t="shared" si="57"/>
        <v>22</v>
      </c>
      <c r="AA66" s="121" t="s">
        <v>153</v>
      </c>
      <c r="AU66" s="121">
        <f t="shared" si="58"/>
        <v>22</v>
      </c>
      <c r="AV66" s="121" t="s">
        <v>144</v>
      </c>
    </row>
    <row r="67" spans="2:48" s="121" customFormat="1" hidden="1" x14ac:dyDescent="0.25">
      <c r="B67" s="101">
        <v>7</v>
      </c>
      <c r="C67" s="122" t="s">
        <v>75</v>
      </c>
      <c r="D67" s="101">
        <v>50</v>
      </c>
      <c r="E67" s="98">
        <v>50</v>
      </c>
      <c r="F67" s="98">
        <v>50</v>
      </c>
      <c r="G67" s="98"/>
      <c r="H67" s="98"/>
      <c r="I67" s="102">
        <v>1</v>
      </c>
      <c r="J67" s="107">
        <v>50</v>
      </c>
      <c r="K67" s="65">
        <f t="shared" si="51"/>
        <v>1</v>
      </c>
      <c r="L67" s="104">
        <v>50</v>
      </c>
      <c r="M67" s="66">
        <f t="shared" si="52"/>
        <v>1</v>
      </c>
      <c r="N67" s="105">
        <v>50</v>
      </c>
      <c r="O67" s="106">
        <f t="shared" si="53"/>
        <v>1</v>
      </c>
      <c r="P67" s="98">
        <v>0</v>
      </c>
      <c r="Q67" s="98">
        <v>0</v>
      </c>
      <c r="R67" s="64">
        <v>1</v>
      </c>
      <c r="S67" s="88">
        <v>50</v>
      </c>
      <c r="T67" s="119">
        <f t="shared" si="55"/>
        <v>1</v>
      </c>
      <c r="U67" s="120"/>
      <c r="W67" s="121">
        <f t="shared" si="56"/>
        <v>50</v>
      </c>
      <c r="Z67" s="121">
        <f t="shared" si="57"/>
        <v>50</v>
      </c>
      <c r="AA67" s="121" t="s">
        <v>153</v>
      </c>
      <c r="AU67" s="121">
        <f t="shared" si="58"/>
        <v>50</v>
      </c>
      <c r="AV67" s="121" t="s">
        <v>144</v>
      </c>
    </row>
    <row r="68" spans="2:48" s="121" customFormat="1" hidden="1" x14ac:dyDescent="0.25">
      <c r="B68" s="101">
        <v>8</v>
      </c>
      <c r="C68" s="122" t="s">
        <v>76</v>
      </c>
      <c r="D68" s="101">
        <v>25</v>
      </c>
      <c r="E68" s="98">
        <v>24</v>
      </c>
      <c r="F68" s="98">
        <v>24</v>
      </c>
      <c r="G68" s="98"/>
      <c r="H68" s="98"/>
      <c r="I68" s="102">
        <v>1</v>
      </c>
      <c r="J68" s="107">
        <v>25</v>
      </c>
      <c r="K68" s="65">
        <f t="shared" si="51"/>
        <v>1</v>
      </c>
      <c r="L68" s="104">
        <v>25</v>
      </c>
      <c r="M68" s="66">
        <f t="shared" si="52"/>
        <v>1</v>
      </c>
      <c r="N68" s="105">
        <v>25</v>
      </c>
      <c r="O68" s="106">
        <f t="shared" si="53"/>
        <v>1</v>
      </c>
      <c r="P68" s="98">
        <v>1</v>
      </c>
      <c r="Q68" s="98">
        <v>1</v>
      </c>
      <c r="R68" s="64">
        <v>1</v>
      </c>
      <c r="S68" s="88">
        <v>25</v>
      </c>
      <c r="T68" s="119">
        <f t="shared" si="55"/>
        <v>1</v>
      </c>
      <c r="U68" s="120"/>
      <c r="W68" s="121">
        <f t="shared" si="56"/>
        <v>25</v>
      </c>
      <c r="Z68" s="121">
        <f t="shared" si="57"/>
        <v>25</v>
      </c>
      <c r="AA68" s="121" t="s">
        <v>153</v>
      </c>
      <c r="AU68" s="121">
        <f t="shared" si="58"/>
        <v>25</v>
      </c>
      <c r="AV68" s="121" t="s">
        <v>144</v>
      </c>
    </row>
    <row r="69" spans="2:48" s="121" customFormat="1" hidden="1" x14ac:dyDescent="0.25">
      <c r="B69" s="101">
        <v>9</v>
      </c>
      <c r="C69" s="122" t="s">
        <v>77</v>
      </c>
      <c r="D69" s="101">
        <v>29</v>
      </c>
      <c r="E69" s="98">
        <f t="shared" ref="E69:E78" si="59">D69-P69</f>
        <v>24</v>
      </c>
      <c r="F69" s="98">
        <f t="shared" si="49"/>
        <v>24</v>
      </c>
      <c r="G69" s="98"/>
      <c r="H69" s="98"/>
      <c r="I69" s="102">
        <v>1</v>
      </c>
      <c r="J69" s="107">
        <v>29</v>
      </c>
      <c r="K69" s="65">
        <f t="shared" si="51"/>
        <v>1</v>
      </c>
      <c r="L69" s="104">
        <v>29</v>
      </c>
      <c r="M69" s="66">
        <f t="shared" si="52"/>
        <v>1</v>
      </c>
      <c r="N69" s="105">
        <v>29</v>
      </c>
      <c r="O69" s="106">
        <f t="shared" si="53"/>
        <v>1</v>
      </c>
      <c r="P69" s="98">
        <v>5</v>
      </c>
      <c r="Q69" s="98">
        <v>5</v>
      </c>
      <c r="R69" s="64">
        <f t="shared" si="54"/>
        <v>1</v>
      </c>
      <c r="S69" s="88">
        <v>28</v>
      </c>
      <c r="T69" s="119">
        <f t="shared" si="55"/>
        <v>0.96551724137931039</v>
      </c>
      <c r="U69" s="120"/>
      <c r="W69" s="121">
        <f t="shared" si="56"/>
        <v>29</v>
      </c>
      <c r="Z69" s="121">
        <f t="shared" si="57"/>
        <v>29</v>
      </c>
      <c r="AA69" s="121" t="s">
        <v>153</v>
      </c>
      <c r="AU69" s="121">
        <f t="shared" si="58"/>
        <v>29</v>
      </c>
      <c r="AV69" s="121" t="s">
        <v>144</v>
      </c>
    </row>
    <row r="70" spans="2:48" s="121" customFormat="1" hidden="1" x14ac:dyDescent="0.25">
      <c r="B70" s="101">
        <v>10</v>
      </c>
      <c r="C70" s="122" t="s">
        <v>78</v>
      </c>
      <c r="D70" s="101">
        <v>10</v>
      </c>
      <c r="E70" s="98">
        <v>10</v>
      </c>
      <c r="F70" s="98">
        <f t="shared" si="49"/>
        <v>10</v>
      </c>
      <c r="G70" s="98"/>
      <c r="H70" s="98"/>
      <c r="I70" s="102">
        <v>1</v>
      </c>
      <c r="J70" s="107">
        <v>10</v>
      </c>
      <c r="K70" s="65">
        <f t="shared" si="51"/>
        <v>1</v>
      </c>
      <c r="L70" s="104">
        <v>10</v>
      </c>
      <c r="M70" s="66">
        <f t="shared" si="52"/>
        <v>1</v>
      </c>
      <c r="N70" s="105">
        <v>10</v>
      </c>
      <c r="O70" s="106">
        <f t="shared" si="53"/>
        <v>1</v>
      </c>
      <c r="P70" s="98">
        <v>0</v>
      </c>
      <c r="Q70" s="98">
        <v>0</v>
      </c>
      <c r="R70" s="64">
        <v>1</v>
      </c>
      <c r="S70" s="88">
        <v>10</v>
      </c>
      <c r="T70" s="119">
        <f t="shared" si="55"/>
        <v>1</v>
      </c>
      <c r="U70" s="120"/>
      <c r="W70" s="121">
        <f t="shared" si="56"/>
        <v>10</v>
      </c>
      <c r="Z70" s="121">
        <f t="shared" si="57"/>
        <v>10</v>
      </c>
      <c r="AA70" s="121" t="s">
        <v>153</v>
      </c>
      <c r="AU70" s="121">
        <f t="shared" si="58"/>
        <v>10</v>
      </c>
      <c r="AV70" s="121" t="s">
        <v>144</v>
      </c>
    </row>
    <row r="71" spans="2:48" s="121" customFormat="1" hidden="1" x14ac:dyDescent="0.25">
      <c r="B71" s="101">
        <v>11</v>
      </c>
      <c r="C71" s="122" t="s">
        <v>79</v>
      </c>
      <c r="D71" s="101">
        <v>10</v>
      </c>
      <c r="E71" s="98">
        <v>10</v>
      </c>
      <c r="F71" s="98">
        <v>10</v>
      </c>
      <c r="G71" s="98"/>
      <c r="H71" s="98"/>
      <c r="I71" s="102">
        <v>1</v>
      </c>
      <c r="J71" s="107">
        <v>10</v>
      </c>
      <c r="K71" s="65">
        <f t="shared" si="51"/>
        <v>1</v>
      </c>
      <c r="L71" s="104">
        <v>10</v>
      </c>
      <c r="M71" s="66">
        <f t="shared" si="52"/>
        <v>1</v>
      </c>
      <c r="N71" s="105">
        <v>10</v>
      </c>
      <c r="O71" s="106">
        <f t="shared" si="53"/>
        <v>1</v>
      </c>
      <c r="P71" s="98">
        <v>0</v>
      </c>
      <c r="Q71" s="98">
        <v>0</v>
      </c>
      <c r="R71" s="64">
        <v>1</v>
      </c>
      <c r="S71" s="88">
        <v>10</v>
      </c>
      <c r="T71" s="119">
        <f t="shared" si="55"/>
        <v>1</v>
      </c>
      <c r="U71" s="120"/>
      <c r="W71" s="121">
        <f t="shared" si="56"/>
        <v>10</v>
      </c>
      <c r="Z71" s="121">
        <f t="shared" si="57"/>
        <v>10</v>
      </c>
      <c r="AA71" s="121" t="s">
        <v>153</v>
      </c>
      <c r="AU71" s="121">
        <f t="shared" si="58"/>
        <v>10</v>
      </c>
      <c r="AV71" s="121" t="s">
        <v>144</v>
      </c>
    </row>
    <row r="72" spans="2:48" s="121" customFormat="1" hidden="1" x14ac:dyDescent="0.25">
      <c r="B72" s="101">
        <v>12</v>
      </c>
      <c r="C72" s="122" t="s">
        <v>80</v>
      </c>
      <c r="D72" s="101">
        <v>12</v>
      </c>
      <c r="E72" s="98">
        <v>12</v>
      </c>
      <c r="F72" s="98">
        <f t="shared" si="49"/>
        <v>12</v>
      </c>
      <c r="G72" s="98"/>
      <c r="H72" s="98"/>
      <c r="I72" s="102">
        <v>1</v>
      </c>
      <c r="J72" s="107">
        <v>12</v>
      </c>
      <c r="K72" s="65">
        <f t="shared" si="51"/>
        <v>1</v>
      </c>
      <c r="L72" s="104">
        <v>12</v>
      </c>
      <c r="M72" s="66">
        <f t="shared" si="52"/>
        <v>1</v>
      </c>
      <c r="N72" s="105">
        <v>12</v>
      </c>
      <c r="O72" s="106">
        <f t="shared" si="53"/>
        <v>1</v>
      </c>
      <c r="P72" s="98">
        <v>0</v>
      </c>
      <c r="Q72" s="98">
        <v>0</v>
      </c>
      <c r="R72" s="64">
        <v>1</v>
      </c>
      <c r="S72" s="88">
        <v>12</v>
      </c>
      <c r="T72" s="119">
        <f t="shared" si="55"/>
        <v>1</v>
      </c>
      <c r="U72" s="120"/>
      <c r="W72" s="121">
        <f t="shared" si="56"/>
        <v>12</v>
      </c>
      <c r="Z72" s="121">
        <f t="shared" si="57"/>
        <v>12</v>
      </c>
      <c r="AA72" s="121" t="s">
        <v>153</v>
      </c>
      <c r="AU72" s="121">
        <f t="shared" si="58"/>
        <v>12</v>
      </c>
      <c r="AV72" s="121" t="s">
        <v>144</v>
      </c>
    </row>
    <row r="73" spans="2:48" s="121" customFormat="1" hidden="1" x14ac:dyDescent="0.25">
      <c r="B73" s="101">
        <v>13</v>
      </c>
      <c r="C73" s="122" t="s">
        <v>81</v>
      </c>
      <c r="D73" s="101">
        <v>7</v>
      </c>
      <c r="E73" s="98">
        <f t="shared" si="59"/>
        <v>6</v>
      </c>
      <c r="F73" s="98">
        <f t="shared" si="49"/>
        <v>6</v>
      </c>
      <c r="G73" s="98"/>
      <c r="H73" s="98"/>
      <c r="I73" s="102">
        <f t="shared" si="50"/>
        <v>1</v>
      </c>
      <c r="J73" s="107">
        <v>7</v>
      </c>
      <c r="K73" s="65">
        <f t="shared" si="51"/>
        <v>1</v>
      </c>
      <c r="L73" s="104">
        <v>7</v>
      </c>
      <c r="M73" s="66">
        <f t="shared" si="52"/>
        <v>1</v>
      </c>
      <c r="N73" s="105">
        <v>7</v>
      </c>
      <c r="O73" s="106">
        <f t="shared" si="53"/>
        <v>1</v>
      </c>
      <c r="P73" s="98">
        <v>1</v>
      </c>
      <c r="Q73" s="98">
        <v>1</v>
      </c>
      <c r="R73" s="64">
        <f t="shared" si="54"/>
        <v>1</v>
      </c>
      <c r="S73" s="88">
        <v>7</v>
      </c>
      <c r="T73" s="119">
        <f t="shared" si="55"/>
        <v>1</v>
      </c>
      <c r="U73" s="120"/>
      <c r="W73" s="121">
        <f t="shared" si="56"/>
        <v>7</v>
      </c>
      <c r="Z73" s="121">
        <f t="shared" si="57"/>
        <v>7</v>
      </c>
      <c r="AA73" s="121" t="s">
        <v>153</v>
      </c>
      <c r="AU73" s="121">
        <f t="shared" si="58"/>
        <v>7</v>
      </c>
      <c r="AV73" s="121" t="s">
        <v>144</v>
      </c>
    </row>
    <row r="74" spans="2:48" s="121" customFormat="1" hidden="1" x14ac:dyDescent="0.25">
      <c r="B74" s="101">
        <v>14</v>
      </c>
      <c r="C74" s="122" t="s">
        <v>82</v>
      </c>
      <c r="D74" s="101">
        <v>8</v>
      </c>
      <c r="E74" s="98">
        <v>8</v>
      </c>
      <c r="F74" s="98">
        <f t="shared" si="49"/>
        <v>8</v>
      </c>
      <c r="G74" s="98"/>
      <c r="H74" s="98"/>
      <c r="I74" s="102">
        <v>1</v>
      </c>
      <c r="J74" s="107">
        <v>8</v>
      </c>
      <c r="K74" s="65">
        <f t="shared" si="51"/>
        <v>1</v>
      </c>
      <c r="L74" s="104">
        <v>8</v>
      </c>
      <c r="M74" s="66">
        <f t="shared" si="52"/>
        <v>1</v>
      </c>
      <c r="N74" s="105">
        <v>8</v>
      </c>
      <c r="O74" s="106">
        <f t="shared" si="53"/>
        <v>1</v>
      </c>
      <c r="P74" s="98">
        <v>0</v>
      </c>
      <c r="Q74" s="98">
        <v>0</v>
      </c>
      <c r="R74" s="64">
        <v>1</v>
      </c>
      <c r="S74" s="88">
        <v>8</v>
      </c>
      <c r="T74" s="119">
        <f t="shared" si="55"/>
        <v>1</v>
      </c>
      <c r="U74" s="120"/>
      <c r="W74" s="121">
        <f t="shared" si="56"/>
        <v>8</v>
      </c>
      <c r="Z74" s="121">
        <f t="shared" si="57"/>
        <v>8</v>
      </c>
      <c r="AA74" s="121" t="s">
        <v>153</v>
      </c>
      <c r="AU74" s="121">
        <f t="shared" si="58"/>
        <v>8</v>
      </c>
      <c r="AV74" s="121" t="s">
        <v>144</v>
      </c>
    </row>
    <row r="75" spans="2:48" s="121" customFormat="1" hidden="1" x14ac:dyDescent="0.25">
      <c r="B75" s="101">
        <v>15</v>
      </c>
      <c r="C75" s="122" t="s">
        <v>83</v>
      </c>
      <c r="D75" s="101">
        <v>20</v>
      </c>
      <c r="E75" s="98">
        <v>20</v>
      </c>
      <c r="F75" s="98">
        <v>20</v>
      </c>
      <c r="G75" s="98"/>
      <c r="H75" s="98"/>
      <c r="I75" s="102">
        <v>1</v>
      </c>
      <c r="J75" s="107">
        <v>20</v>
      </c>
      <c r="K75" s="65">
        <f t="shared" si="51"/>
        <v>1</v>
      </c>
      <c r="L75" s="104">
        <v>20</v>
      </c>
      <c r="M75" s="66">
        <f t="shared" si="52"/>
        <v>1</v>
      </c>
      <c r="N75" s="105">
        <v>20</v>
      </c>
      <c r="O75" s="106">
        <f t="shared" si="53"/>
        <v>1</v>
      </c>
      <c r="P75" s="98">
        <v>0</v>
      </c>
      <c r="Q75" s="98">
        <v>0</v>
      </c>
      <c r="R75" s="64">
        <v>1</v>
      </c>
      <c r="S75" s="88">
        <v>20</v>
      </c>
      <c r="T75" s="119">
        <f t="shared" si="55"/>
        <v>1</v>
      </c>
      <c r="U75" s="120"/>
      <c r="W75" s="121">
        <f t="shared" si="56"/>
        <v>20</v>
      </c>
      <c r="Z75" s="121">
        <f t="shared" si="57"/>
        <v>20</v>
      </c>
      <c r="AA75" s="121" t="s">
        <v>153</v>
      </c>
      <c r="AU75" s="121">
        <f t="shared" si="58"/>
        <v>20</v>
      </c>
      <c r="AV75" s="121" t="s">
        <v>144</v>
      </c>
    </row>
    <row r="76" spans="2:48" s="121" customFormat="1" hidden="1" x14ac:dyDescent="0.25">
      <c r="B76" s="101">
        <v>16</v>
      </c>
      <c r="C76" s="122" t="s">
        <v>84</v>
      </c>
      <c r="D76" s="101">
        <v>15</v>
      </c>
      <c r="E76" s="98">
        <v>11</v>
      </c>
      <c r="F76" s="98">
        <f t="shared" si="49"/>
        <v>11</v>
      </c>
      <c r="G76" s="98"/>
      <c r="H76" s="98"/>
      <c r="I76" s="102">
        <v>1</v>
      </c>
      <c r="J76" s="107">
        <v>15</v>
      </c>
      <c r="K76" s="65">
        <f t="shared" si="51"/>
        <v>1</v>
      </c>
      <c r="L76" s="104">
        <v>15</v>
      </c>
      <c r="M76" s="66">
        <f t="shared" si="52"/>
        <v>1</v>
      </c>
      <c r="N76" s="105">
        <v>15</v>
      </c>
      <c r="O76" s="106">
        <f t="shared" si="53"/>
        <v>1</v>
      </c>
      <c r="P76" s="98">
        <v>4</v>
      </c>
      <c r="Q76" s="98">
        <v>4</v>
      </c>
      <c r="R76" s="64">
        <f t="shared" si="54"/>
        <v>1</v>
      </c>
      <c r="S76" s="88">
        <v>6</v>
      </c>
      <c r="T76" s="119">
        <f t="shared" si="55"/>
        <v>0.4</v>
      </c>
      <c r="U76" s="120"/>
      <c r="W76" s="121">
        <f t="shared" si="56"/>
        <v>15</v>
      </c>
      <c r="Z76" s="121">
        <f t="shared" si="57"/>
        <v>15</v>
      </c>
      <c r="AA76" s="121" t="s">
        <v>153</v>
      </c>
      <c r="AU76" s="121">
        <f t="shared" si="58"/>
        <v>15</v>
      </c>
      <c r="AV76" s="121" t="s">
        <v>144</v>
      </c>
    </row>
    <row r="77" spans="2:48" s="121" customFormat="1" hidden="1" x14ac:dyDescent="0.25">
      <c r="B77" s="101">
        <v>17</v>
      </c>
      <c r="C77" s="122" t="s">
        <v>85</v>
      </c>
      <c r="D77" s="101">
        <v>5</v>
      </c>
      <c r="E77" s="98">
        <v>3</v>
      </c>
      <c r="F77" s="98">
        <v>3</v>
      </c>
      <c r="G77" s="98"/>
      <c r="H77" s="98"/>
      <c r="I77" s="102">
        <v>1</v>
      </c>
      <c r="J77" s="107">
        <v>5</v>
      </c>
      <c r="K77" s="65">
        <f t="shared" si="51"/>
        <v>1</v>
      </c>
      <c r="L77" s="104">
        <v>5</v>
      </c>
      <c r="M77" s="66">
        <f t="shared" si="52"/>
        <v>1</v>
      </c>
      <c r="N77" s="105">
        <v>5</v>
      </c>
      <c r="O77" s="106">
        <f t="shared" si="53"/>
        <v>1</v>
      </c>
      <c r="P77" s="98">
        <v>2</v>
      </c>
      <c r="Q77" s="98">
        <v>2</v>
      </c>
      <c r="R77" s="64">
        <v>1</v>
      </c>
      <c r="S77" s="88">
        <v>5</v>
      </c>
      <c r="T77" s="119">
        <f t="shared" si="55"/>
        <v>1</v>
      </c>
      <c r="U77" s="120"/>
      <c r="W77" s="121">
        <f t="shared" si="56"/>
        <v>5</v>
      </c>
      <c r="Z77" s="121">
        <f t="shared" si="57"/>
        <v>5</v>
      </c>
      <c r="AA77" s="121" t="s">
        <v>153</v>
      </c>
      <c r="AU77" s="121">
        <f t="shared" si="58"/>
        <v>5</v>
      </c>
      <c r="AV77" s="121" t="s">
        <v>144</v>
      </c>
    </row>
    <row r="78" spans="2:48" s="121" customFormat="1" hidden="1" x14ac:dyDescent="0.25">
      <c r="B78" s="101">
        <v>18</v>
      </c>
      <c r="C78" s="122" t="s">
        <v>86</v>
      </c>
      <c r="D78" s="101">
        <v>3</v>
      </c>
      <c r="E78" s="98">
        <f t="shared" si="59"/>
        <v>0</v>
      </c>
      <c r="F78" s="98">
        <f t="shared" si="49"/>
        <v>0</v>
      </c>
      <c r="G78" s="98"/>
      <c r="H78" s="98"/>
      <c r="I78" s="102">
        <v>1</v>
      </c>
      <c r="J78" s="107">
        <v>3</v>
      </c>
      <c r="K78" s="65">
        <f t="shared" si="51"/>
        <v>1</v>
      </c>
      <c r="L78" s="104">
        <v>3</v>
      </c>
      <c r="M78" s="66">
        <f t="shared" si="52"/>
        <v>1</v>
      </c>
      <c r="N78" s="105">
        <v>3</v>
      </c>
      <c r="O78" s="106">
        <f t="shared" si="53"/>
        <v>1</v>
      </c>
      <c r="P78" s="98">
        <v>3</v>
      </c>
      <c r="Q78" s="98">
        <v>3</v>
      </c>
      <c r="R78" s="64">
        <v>1</v>
      </c>
      <c r="S78" s="88">
        <v>3</v>
      </c>
      <c r="T78" s="119">
        <f t="shared" si="55"/>
        <v>1</v>
      </c>
      <c r="U78" s="120"/>
      <c r="W78" s="121">
        <f t="shared" si="56"/>
        <v>3</v>
      </c>
      <c r="Z78" s="121">
        <f t="shared" si="57"/>
        <v>3</v>
      </c>
      <c r="AA78" s="121" t="s">
        <v>153</v>
      </c>
      <c r="AU78" s="121">
        <f t="shared" si="58"/>
        <v>3</v>
      </c>
      <c r="AV78" s="121" t="s">
        <v>144</v>
      </c>
    </row>
    <row r="79" spans="2:48" s="126" customFormat="1" hidden="1" x14ac:dyDescent="0.25">
      <c r="B79" s="280" t="s">
        <v>46</v>
      </c>
      <c r="C79" s="280"/>
      <c r="D79" s="123">
        <f>SUM(D61:D78)</f>
        <v>677</v>
      </c>
      <c r="E79" s="123">
        <f>SUM(E61:E78)</f>
        <v>631</v>
      </c>
      <c r="F79" s="123">
        <f>SUM(F61:F78)</f>
        <v>631</v>
      </c>
      <c r="G79" s="123"/>
      <c r="H79" s="123"/>
      <c r="I79" s="124">
        <f>F79/E79</f>
        <v>1</v>
      </c>
      <c r="J79" s="123">
        <f>SUM(J61:J78)</f>
        <v>677</v>
      </c>
      <c r="K79" s="124">
        <f t="shared" si="51"/>
        <v>1</v>
      </c>
      <c r="L79" s="123">
        <f>SUM(L61:L78)</f>
        <v>677</v>
      </c>
      <c r="M79" s="124">
        <f t="shared" si="52"/>
        <v>1</v>
      </c>
      <c r="N79" s="123">
        <f>SUM(N61:N78)</f>
        <v>677</v>
      </c>
      <c r="O79" s="124">
        <f>N79/(D79)</f>
        <v>1</v>
      </c>
      <c r="P79" s="123">
        <f>SUM(P61:P78)</f>
        <v>46</v>
      </c>
      <c r="Q79" s="123">
        <f>SUM(Q61:Q78)</f>
        <v>46</v>
      </c>
      <c r="R79" s="124">
        <f>Q79/P79</f>
        <v>1</v>
      </c>
      <c r="S79" s="123">
        <f>SUM(S61:S78)</f>
        <v>611</v>
      </c>
      <c r="T79" s="124">
        <f t="shared" si="55"/>
        <v>0.9025110782865583</v>
      </c>
      <c r="U79" s="125"/>
      <c r="W79" s="121">
        <f t="shared" si="56"/>
        <v>677</v>
      </c>
      <c r="X79" s="121"/>
    </row>
    <row r="80" spans="2:48" s="121" customFormat="1" hidden="1" x14ac:dyDescent="0.25">
      <c r="B80" s="281" t="s">
        <v>18</v>
      </c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128"/>
    </row>
    <row r="81" spans="2:48" s="121" customFormat="1" hidden="1" x14ac:dyDescent="0.25">
      <c r="B81" s="101">
        <v>1</v>
      </c>
      <c r="C81" s="122" t="s">
        <v>87</v>
      </c>
      <c r="D81" s="101">
        <v>62</v>
      </c>
      <c r="E81" s="98">
        <v>49</v>
      </c>
      <c r="F81" s="98">
        <v>49</v>
      </c>
      <c r="G81" s="98"/>
      <c r="H81" s="98"/>
      <c r="I81" s="64">
        <f t="shared" ref="I81:I91" si="60">F81/E81</f>
        <v>1</v>
      </c>
      <c r="J81" s="107">
        <v>62</v>
      </c>
      <c r="K81" s="65">
        <f>J81/D81</f>
        <v>1</v>
      </c>
      <c r="L81" s="104">
        <v>62</v>
      </c>
      <c r="M81" s="66">
        <f t="shared" ref="M81:M93" si="61">L81/D81</f>
        <v>1</v>
      </c>
      <c r="N81" s="105">
        <v>62</v>
      </c>
      <c r="O81" s="106">
        <f>N81/L81</f>
        <v>1</v>
      </c>
      <c r="P81" s="98">
        <v>13</v>
      </c>
      <c r="Q81" s="98">
        <v>13</v>
      </c>
      <c r="R81" s="64">
        <f>Q81/P81</f>
        <v>1</v>
      </c>
      <c r="S81" s="88">
        <v>62</v>
      </c>
      <c r="T81" s="119">
        <f t="shared" ref="T81:T93" si="62">S81/D81</f>
        <v>1</v>
      </c>
      <c r="U81" s="120"/>
      <c r="W81" s="121">
        <f>E81+P81</f>
        <v>62</v>
      </c>
      <c r="Z81" s="121">
        <f t="shared" ref="Z81:Z92" si="63">E81+P81</f>
        <v>62</v>
      </c>
      <c r="AA81" s="121" t="s">
        <v>153</v>
      </c>
      <c r="AU81" s="121">
        <f t="shared" ref="AU81:AU92" si="64">F81+Q81</f>
        <v>62</v>
      </c>
      <c r="AV81" s="121" t="s">
        <v>144</v>
      </c>
    </row>
    <row r="82" spans="2:48" s="121" customFormat="1" hidden="1" x14ac:dyDescent="0.25">
      <c r="B82" s="101">
        <v>2</v>
      </c>
      <c r="C82" s="122" t="s">
        <v>88</v>
      </c>
      <c r="D82" s="101">
        <v>39</v>
      </c>
      <c r="E82" s="98">
        <v>33</v>
      </c>
      <c r="F82" s="98">
        <v>33</v>
      </c>
      <c r="G82" s="98"/>
      <c r="H82" s="98"/>
      <c r="I82" s="64">
        <f t="shared" si="60"/>
        <v>1</v>
      </c>
      <c r="J82" s="107">
        <v>39</v>
      </c>
      <c r="K82" s="65">
        <f t="shared" ref="K82:K93" si="65">J82/D82</f>
        <v>1</v>
      </c>
      <c r="L82" s="104">
        <v>39</v>
      </c>
      <c r="M82" s="66">
        <f t="shared" si="61"/>
        <v>1</v>
      </c>
      <c r="N82" s="105">
        <v>39</v>
      </c>
      <c r="O82" s="106">
        <f t="shared" ref="O82:O92" si="66">N82/D82</f>
        <v>1</v>
      </c>
      <c r="P82" s="98">
        <v>6</v>
      </c>
      <c r="Q82" s="98">
        <v>6</v>
      </c>
      <c r="R82" s="64">
        <f t="shared" ref="R82:R92" si="67">Q82/P82</f>
        <v>1</v>
      </c>
      <c r="S82" s="88">
        <v>39</v>
      </c>
      <c r="T82" s="119">
        <f t="shared" si="62"/>
        <v>1</v>
      </c>
      <c r="U82" s="120"/>
      <c r="W82" s="121">
        <f>E82+P82</f>
        <v>39</v>
      </c>
      <c r="Z82" s="121">
        <f t="shared" si="63"/>
        <v>39</v>
      </c>
      <c r="AA82" s="121" t="s">
        <v>153</v>
      </c>
      <c r="AU82" s="121">
        <f t="shared" si="64"/>
        <v>39</v>
      </c>
      <c r="AV82" s="121" t="s">
        <v>144</v>
      </c>
    </row>
    <row r="83" spans="2:48" s="121" customFormat="1" hidden="1" x14ac:dyDescent="0.25">
      <c r="B83" s="101">
        <v>3</v>
      </c>
      <c r="C83" s="122" t="s">
        <v>89</v>
      </c>
      <c r="D83" s="101">
        <v>13</v>
      </c>
      <c r="E83" s="98">
        <v>2</v>
      </c>
      <c r="F83" s="98">
        <v>2</v>
      </c>
      <c r="G83" s="98"/>
      <c r="H83" s="98"/>
      <c r="I83" s="64">
        <v>1</v>
      </c>
      <c r="J83" s="107">
        <v>13</v>
      </c>
      <c r="K83" s="65">
        <f t="shared" si="65"/>
        <v>1</v>
      </c>
      <c r="L83" s="104">
        <v>13</v>
      </c>
      <c r="M83" s="66">
        <f t="shared" si="61"/>
        <v>1</v>
      </c>
      <c r="N83" s="105">
        <v>13</v>
      </c>
      <c r="O83" s="106">
        <f t="shared" si="66"/>
        <v>1</v>
      </c>
      <c r="P83" s="98">
        <v>11</v>
      </c>
      <c r="Q83" s="98">
        <v>11</v>
      </c>
      <c r="R83" s="64">
        <f t="shared" si="67"/>
        <v>1</v>
      </c>
      <c r="S83" s="88">
        <v>13</v>
      </c>
      <c r="T83" s="119">
        <f t="shared" si="62"/>
        <v>1</v>
      </c>
      <c r="U83" s="120"/>
      <c r="W83" s="121">
        <f>E83+P83</f>
        <v>13</v>
      </c>
      <c r="Z83" s="121">
        <f t="shared" si="63"/>
        <v>13</v>
      </c>
      <c r="AA83" s="121" t="s">
        <v>153</v>
      </c>
      <c r="AU83" s="121">
        <f t="shared" si="64"/>
        <v>13</v>
      </c>
      <c r="AV83" s="121" t="s">
        <v>144</v>
      </c>
    </row>
    <row r="84" spans="2:48" s="121" customFormat="1" hidden="1" x14ac:dyDescent="0.25">
      <c r="B84" s="101">
        <v>4</v>
      </c>
      <c r="C84" s="122" t="s">
        <v>90</v>
      </c>
      <c r="D84" s="101">
        <v>25</v>
      </c>
      <c r="E84" s="98">
        <v>19</v>
      </c>
      <c r="F84" s="98">
        <v>19</v>
      </c>
      <c r="G84" s="98"/>
      <c r="H84" s="98"/>
      <c r="I84" s="64">
        <v>1</v>
      </c>
      <c r="J84" s="107">
        <v>25</v>
      </c>
      <c r="K84" s="65">
        <f t="shared" si="65"/>
        <v>1</v>
      </c>
      <c r="L84" s="104">
        <v>25</v>
      </c>
      <c r="M84" s="66">
        <f t="shared" si="61"/>
        <v>1</v>
      </c>
      <c r="N84" s="105">
        <v>25</v>
      </c>
      <c r="O84" s="106">
        <f t="shared" si="66"/>
        <v>1</v>
      </c>
      <c r="P84" s="98">
        <v>6</v>
      </c>
      <c r="Q84" s="98">
        <v>6</v>
      </c>
      <c r="R84" s="64">
        <f t="shared" si="67"/>
        <v>1</v>
      </c>
      <c r="S84" s="88">
        <v>25</v>
      </c>
      <c r="T84" s="119">
        <f t="shared" si="62"/>
        <v>1</v>
      </c>
      <c r="U84" s="120"/>
      <c r="W84" s="121">
        <f t="shared" ref="W84:W93" si="68">E84+P84</f>
        <v>25</v>
      </c>
      <c r="Z84" s="121">
        <f t="shared" si="63"/>
        <v>25</v>
      </c>
      <c r="AA84" s="121" t="s">
        <v>153</v>
      </c>
      <c r="AU84" s="121">
        <f t="shared" si="64"/>
        <v>25</v>
      </c>
      <c r="AV84" s="121" t="s">
        <v>144</v>
      </c>
    </row>
    <row r="85" spans="2:48" s="121" customFormat="1" hidden="1" x14ac:dyDescent="0.25">
      <c r="B85" s="101">
        <v>5</v>
      </c>
      <c r="C85" s="122" t="s">
        <v>91</v>
      </c>
      <c r="D85" s="101">
        <v>163</v>
      </c>
      <c r="E85" s="98">
        <v>69</v>
      </c>
      <c r="F85" s="98">
        <v>69</v>
      </c>
      <c r="G85" s="98"/>
      <c r="H85" s="98"/>
      <c r="I85" s="64">
        <f t="shared" si="60"/>
        <v>1</v>
      </c>
      <c r="J85" s="107">
        <v>163</v>
      </c>
      <c r="K85" s="65">
        <f t="shared" si="65"/>
        <v>1</v>
      </c>
      <c r="L85" s="104">
        <v>163</v>
      </c>
      <c r="M85" s="66">
        <f t="shared" si="61"/>
        <v>1</v>
      </c>
      <c r="N85" s="105">
        <v>163</v>
      </c>
      <c r="O85" s="106">
        <f t="shared" si="66"/>
        <v>1</v>
      </c>
      <c r="P85" s="98">
        <v>94</v>
      </c>
      <c r="Q85" s="98">
        <v>94</v>
      </c>
      <c r="R85" s="64">
        <f t="shared" si="67"/>
        <v>1</v>
      </c>
      <c r="S85" s="88">
        <v>163</v>
      </c>
      <c r="T85" s="119">
        <f t="shared" si="62"/>
        <v>1</v>
      </c>
      <c r="U85" s="120"/>
      <c r="W85" s="121">
        <f t="shared" si="68"/>
        <v>163</v>
      </c>
      <c r="Z85" s="121">
        <f t="shared" si="63"/>
        <v>163</v>
      </c>
      <c r="AA85" s="121" t="s">
        <v>153</v>
      </c>
      <c r="AU85" s="121">
        <f t="shared" si="64"/>
        <v>163</v>
      </c>
      <c r="AV85" s="121" t="s">
        <v>144</v>
      </c>
    </row>
    <row r="86" spans="2:48" s="121" customFormat="1" hidden="1" x14ac:dyDescent="0.25">
      <c r="B86" s="101">
        <v>6</v>
      </c>
      <c r="C86" s="122" t="s">
        <v>92</v>
      </c>
      <c r="D86" s="101">
        <v>50</v>
      </c>
      <c r="E86" s="98">
        <v>0</v>
      </c>
      <c r="F86" s="98">
        <v>0</v>
      </c>
      <c r="G86" s="98"/>
      <c r="H86" s="98"/>
      <c r="I86" s="64">
        <v>1</v>
      </c>
      <c r="J86" s="107">
        <v>50</v>
      </c>
      <c r="K86" s="65">
        <f t="shared" si="65"/>
        <v>1</v>
      </c>
      <c r="L86" s="104">
        <v>50</v>
      </c>
      <c r="M86" s="66">
        <f t="shared" si="61"/>
        <v>1</v>
      </c>
      <c r="N86" s="105">
        <v>50</v>
      </c>
      <c r="O86" s="106">
        <f t="shared" si="66"/>
        <v>1</v>
      </c>
      <c r="P86" s="98">
        <v>50</v>
      </c>
      <c r="Q86" s="98">
        <v>50</v>
      </c>
      <c r="R86" s="64">
        <f t="shared" si="67"/>
        <v>1</v>
      </c>
      <c r="S86" s="88">
        <v>50</v>
      </c>
      <c r="T86" s="119">
        <f t="shared" si="62"/>
        <v>1</v>
      </c>
      <c r="U86" s="120"/>
      <c r="W86" s="121">
        <f t="shared" si="68"/>
        <v>50</v>
      </c>
      <c r="Z86" s="121">
        <f t="shared" si="63"/>
        <v>50</v>
      </c>
      <c r="AA86" s="121" t="s">
        <v>153</v>
      </c>
      <c r="AU86" s="121">
        <f t="shared" si="64"/>
        <v>50</v>
      </c>
      <c r="AV86" s="121" t="s">
        <v>144</v>
      </c>
    </row>
    <row r="87" spans="2:48" s="121" customFormat="1" hidden="1" x14ac:dyDescent="0.25">
      <c r="B87" s="101">
        <v>7</v>
      </c>
      <c r="C87" s="122" t="s">
        <v>156</v>
      </c>
      <c r="D87" s="101">
        <v>42</v>
      </c>
      <c r="E87" s="98">
        <v>14</v>
      </c>
      <c r="F87" s="98">
        <v>14</v>
      </c>
      <c r="G87" s="98"/>
      <c r="H87" s="98"/>
      <c r="I87" s="64">
        <f t="shared" si="60"/>
        <v>1</v>
      </c>
      <c r="J87" s="107">
        <v>42</v>
      </c>
      <c r="K87" s="65">
        <f t="shared" si="65"/>
        <v>1</v>
      </c>
      <c r="L87" s="104">
        <v>42</v>
      </c>
      <c r="M87" s="66">
        <f t="shared" si="61"/>
        <v>1</v>
      </c>
      <c r="N87" s="105">
        <v>42</v>
      </c>
      <c r="O87" s="106">
        <f t="shared" si="66"/>
        <v>1</v>
      </c>
      <c r="P87" s="98">
        <v>28</v>
      </c>
      <c r="Q87" s="98">
        <v>28</v>
      </c>
      <c r="R87" s="64">
        <f t="shared" si="67"/>
        <v>1</v>
      </c>
      <c r="S87" s="88">
        <v>42</v>
      </c>
      <c r="T87" s="119">
        <f t="shared" si="62"/>
        <v>1</v>
      </c>
      <c r="U87" s="120"/>
      <c r="W87" s="121">
        <f t="shared" si="68"/>
        <v>42</v>
      </c>
      <c r="Z87" s="161">
        <f t="shared" si="63"/>
        <v>42</v>
      </c>
      <c r="AA87" s="121" t="s">
        <v>153</v>
      </c>
      <c r="AU87" s="121">
        <f t="shared" si="64"/>
        <v>42</v>
      </c>
      <c r="AV87" s="121" t="s">
        <v>144</v>
      </c>
    </row>
    <row r="88" spans="2:48" s="121" customFormat="1" hidden="1" x14ac:dyDescent="0.25">
      <c r="B88" s="101">
        <v>8</v>
      </c>
      <c r="C88" s="122" t="s">
        <v>94</v>
      </c>
      <c r="D88" s="101">
        <v>24</v>
      </c>
      <c r="E88" s="98">
        <v>16</v>
      </c>
      <c r="F88" s="98">
        <v>16</v>
      </c>
      <c r="G88" s="98"/>
      <c r="H88" s="98"/>
      <c r="I88" s="64">
        <v>1</v>
      </c>
      <c r="J88" s="107">
        <v>24</v>
      </c>
      <c r="K88" s="65">
        <f t="shared" si="65"/>
        <v>1</v>
      </c>
      <c r="L88" s="104">
        <v>24</v>
      </c>
      <c r="M88" s="66">
        <f t="shared" si="61"/>
        <v>1</v>
      </c>
      <c r="N88" s="105">
        <v>24</v>
      </c>
      <c r="O88" s="106">
        <f t="shared" si="66"/>
        <v>1</v>
      </c>
      <c r="P88" s="98">
        <v>8</v>
      </c>
      <c r="Q88" s="98">
        <v>8</v>
      </c>
      <c r="R88" s="64">
        <f t="shared" si="67"/>
        <v>1</v>
      </c>
      <c r="S88" s="88">
        <v>24</v>
      </c>
      <c r="T88" s="119">
        <f t="shared" si="62"/>
        <v>1</v>
      </c>
      <c r="U88" s="120"/>
      <c r="W88" s="121">
        <f t="shared" si="68"/>
        <v>24</v>
      </c>
      <c r="Z88" s="121">
        <f t="shared" si="63"/>
        <v>24</v>
      </c>
      <c r="AA88" s="121" t="s">
        <v>153</v>
      </c>
      <c r="AU88" s="121">
        <f t="shared" si="64"/>
        <v>24</v>
      </c>
      <c r="AV88" s="121" t="s">
        <v>144</v>
      </c>
    </row>
    <row r="89" spans="2:48" s="121" customFormat="1" hidden="1" x14ac:dyDescent="0.25">
      <c r="B89" s="101">
        <v>9</v>
      </c>
      <c r="C89" s="122" t="s">
        <v>95</v>
      </c>
      <c r="D89" s="101">
        <v>63</v>
      </c>
      <c r="E89" s="98">
        <v>28</v>
      </c>
      <c r="F89" s="98">
        <v>28</v>
      </c>
      <c r="G89" s="98"/>
      <c r="H89" s="98"/>
      <c r="I89" s="64">
        <f t="shared" si="60"/>
        <v>1</v>
      </c>
      <c r="J89" s="107">
        <v>63</v>
      </c>
      <c r="K89" s="65">
        <f t="shared" si="65"/>
        <v>1</v>
      </c>
      <c r="L89" s="104">
        <v>63</v>
      </c>
      <c r="M89" s="66">
        <f t="shared" si="61"/>
        <v>1</v>
      </c>
      <c r="N89" s="105">
        <v>63</v>
      </c>
      <c r="O89" s="106">
        <f t="shared" si="66"/>
        <v>1</v>
      </c>
      <c r="P89" s="98">
        <v>35</v>
      </c>
      <c r="Q89" s="98">
        <v>35</v>
      </c>
      <c r="R89" s="64">
        <f t="shared" si="67"/>
        <v>1</v>
      </c>
      <c r="S89" s="88">
        <v>63</v>
      </c>
      <c r="T89" s="119">
        <f t="shared" si="62"/>
        <v>1</v>
      </c>
      <c r="U89" s="120"/>
      <c r="W89" s="121">
        <f t="shared" si="68"/>
        <v>63</v>
      </c>
      <c r="Z89" s="121">
        <f t="shared" si="63"/>
        <v>63</v>
      </c>
      <c r="AA89" s="121" t="s">
        <v>153</v>
      </c>
      <c r="AU89" s="121">
        <f t="shared" si="64"/>
        <v>63</v>
      </c>
      <c r="AV89" s="121" t="s">
        <v>144</v>
      </c>
    </row>
    <row r="90" spans="2:48" s="121" customFormat="1" hidden="1" x14ac:dyDescent="0.25">
      <c r="B90" s="101">
        <v>10</v>
      </c>
      <c r="C90" s="122" t="s">
        <v>96</v>
      </c>
      <c r="D90" s="101">
        <v>103</v>
      </c>
      <c r="E90" s="98">
        <v>34</v>
      </c>
      <c r="F90" s="98">
        <v>34</v>
      </c>
      <c r="G90" s="98"/>
      <c r="H90" s="98"/>
      <c r="I90" s="64">
        <f t="shared" si="60"/>
        <v>1</v>
      </c>
      <c r="J90" s="107">
        <v>103</v>
      </c>
      <c r="K90" s="65">
        <f t="shared" si="65"/>
        <v>1</v>
      </c>
      <c r="L90" s="104">
        <v>103</v>
      </c>
      <c r="M90" s="66">
        <f t="shared" si="61"/>
        <v>1</v>
      </c>
      <c r="N90" s="105">
        <v>103</v>
      </c>
      <c r="O90" s="106">
        <f t="shared" si="66"/>
        <v>1</v>
      </c>
      <c r="P90" s="98">
        <v>69</v>
      </c>
      <c r="Q90" s="98">
        <v>69</v>
      </c>
      <c r="R90" s="64">
        <f t="shared" si="67"/>
        <v>1</v>
      </c>
      <c r="S90" s="88">
        <v>103</v>
      </c>
      <c r="T90" s="119">
        <f t="shared" si="62"/>
        <v>1</v>
      </c>
      <c r="U90" s="120"/>
      <c r="W90" s="121">
        <f t="shared" si="68"/>
        <v>103</v>
      </c>
      <c r="Z90" s="121">
        <f t="shared" si="63"/>
        <v>103</v>
      </c>
      <c r="AA90" s="121" t="s">
        <v>153</v>
      </c>
      <c r="AU90" s="121">
        <f t="shared" si="64"/>
        <v>103</v>
      </c>
      <c r="AV90" s="121" t="s">
        <v>144</v>
      </c>
    </row>
    <row r="91" spans="2:48" s="121" customFormat="1" hidden="1" x14ac:dyDescent="0.25">
      <c r="B91" s="101">
        <v>11</v>
      </c>
      <c r="C91" s="122" t="s">
        <v>97</v>
      </c>
      <c r="D91" s="101">
        <v>26</v>
      </c>
      <c r="E91" s="98">
        <v>5</v>
      </c>
      <c r="F91" s="98">
        <v>5</v>
      </c>
      <c r="G91" s="98"/>
      <c r="H91" s="98"/>
      <c r="I91" s="64">
        <f t="shared" si="60"/>
        <v>1</v>
      </c>
      <c r="J91" s="107">
        <v>26</v>
      </c>
      <c r="K91" s="65">
        <f t="shared" si="65"/>
        <v>1</v>
      </c>
      <c r="L91" s="104">
        <v>26</v>
      </c>
      <c r="M91" s="66">
        <f t="shared" si="61"/>
        <v>1</v>
      </c>
      <c r="N91" s="105">
        <v>26</v>
      </c>
      <c r="O91" s="106">
        <f t="shared" si="66"/>
        <v>1</v>
      </c>
      <c r="P91" s="98">
        <v>21</v>
      </c>
      <c r="Q91" s="98">
        <v>21</v>
      </c>
      <c r="R91" s="64">
        <f t="shared" si="67"/>
        <v>1</v>
      </c>
      <c r="S91" s="88">
        <v>26</v>
      </c>
      <c r="T91" s="119">
        <f t="shared" si="62"/>
        <v>1</v>
      </c>
      <c r="U91" s="120"/>
      <c r="W91" s="121">
        <f t="shared" si="68"/>
        <v>26</v>
      </c>
      <c r="Z91" s="121">
        <f t="shared" si="63"/>
        <v>26</v>
      </c>
      <c r="AA91" s="121" t="s">
        <v>153</v>
      </c>
      <c r="AU91" s="121">
        <f t="shared" si="64"/>
        <v>26</v>
      </c>
      <c r="AV91" s="121" t="s">
        <v>144</v>
      </c>
    </row>
    <row r="92" spans="2:48" s="121" customFormat="1" hidden="1" x14ac:dyDescent="0.25">
      <c r="B92" s="101">
        <v>12</v>
      </c>
      <c r="C92" s="122" t="s">
        <v>98</v>
      </c>
      <c r="D92" s="101">
        <v>28</v>
      </c>
      <c r="E92" s="98">
        <v>3</v>
      </c>
      <c r="F92" s="98">
        <v>3</v>
      </c>
      <c r="G92" s="98"/>
      <c r="H92" s="98"/>
      <c r="I92" s="64">
        <v>1</v>
      </c>
      <c r="J92" s="107">
        <v>28</v>
      </c>
      <c r="K92" s="65">
        <f t="shared" si="65"/>
        <v>1</v>
      </c>
      <c r="L92" s="104">
        <v>28</v>
      </c>
      <c r="M92" s="66">
        <f t="shared" si="61"/>
        <v>1</v>
      </c>
      <c r="N92" s="105">
        <v>28</v>
      </c>
      <c r="O92" s="106">
        <f t="shared" si="66"/>
        <v>1</v>
      </c>
      <c r="P92" s="98">
        <v>25</v>
      </c>
      <c r="Q92" s="98">
        <v>25</v>
      </c>
      <c r="R92" s="64">
        <f t="shared" si="67"/>
        <v>1</v>
      </c>
      <c r="S92" s="88">
        <v>28</v>
      </c>
      <c r="T92" s="119">
        <f t="shared" si="62"/>
        <v>1</v>
      </c>
      <c r="U92" s="120"/>
      <c r="W92" s="121">
        <f t="shared" si="68"/>
        <v>28</v>
      </c>
      <c r="Z92" s="121">
        <f t="shared" si="63"/>
        <v>28</v>
      </c>
      <c r="AA92" s="121" t="s">
        <v>153</v>
      </c>
      <c r="AU92" s="121">
        <f t="shared" si="64"/>
        <v>28</v>
      </c>
      <c r="AV92" s="121" t="s">
        <v>144</v>
      </c>
    </row>
    <row r="93" spans="2:48" s="126" customFormat="1" hidden="1" x14ac:dyDescent="0.25">
      <c r="B93" s="280" t="s">
        <v>46</v>
      </c>
      <c r="C93" s="280"/>
      <c r="D93" s="123">
        <f>SUM(D81:D92)</f>
        <v>638</v>
      </c>
      <c r="E93" s="123">
        <f>SUM(E81:E92)</f>
        <v>272</v>
      </c>
      <c r="F93" s="123">
        <f>SUM(F81:F92)</f>
        <v>272</v>
      </c>
      <c r="G93" s="123"/>
      <c r="H93" s="123"/>
      <c r="I93" s="124">
        <f>F93/E93</f>
        <v>1</v>
      </c>
      <c r="J93" s="123">
        <f>SUM(J81:J92)</f>
        <v>638</v>
      </c>
      <c r="K93" s="124">
        <f t="shared" si="65"/>
        <v>1</v>
      </c>
      <c r="L93" s="123">
        <f>SUM(L81:L92)</f>
        <v>638</v>
      </c>
      <c r="M93" s="124">
        <f t="shared" si="61"/>
        <v>1</v>
      </c>
      <c r="N93" s="123">
        <f>SUM(N81:N92)</f>
        <v>638</v>
      </c>
      <c r="O93" s="124">
        <f>N93/(D93)</f>
        <v>1</v>
      </c>
      <c r="P93" s="123">
        <f>SUM(P81:P92)</f>
        <v>366</v>
      </c>
      <c r="Q93" s="123">
        <f>SUM(Q81:Q92)</f>
        <v>366</v>
      </c>
      <c r="R93" s="124">
        <f>Q93/P93</f>
        <v>1</v>
      </c>
      <c r="S93" s="123">
        <f>SUM(S81:S92)</f>
        <v>638</v>
      </c>
      <c r="T93" s="124">
        <f t="shared" si="62"/>
        <v>1</v>
      </c>
      <c r="U93" s="125"/>
      <c r="W93" s="121">
        <f t="shared" si="68"/>
        <v>638</v>
      </c>
    </row>
    <row r="94" spans="2:48" s="121" customFormat="1" hidden="1" x14ac:dyDescent="0.25">
      <c r="B94" s="281" t="s">
        <v>19</v>
      </c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3"/>
      <c r="U94" s="120"/>
    </row>
    <row r="95" spans="2:48" s="121" customFormat="1" hidden="1" x14ac:dyDescent="0.25">
      <c r="B95" s="101">
        <v>1</v>
      </c>
      <c r="C95" s="122" t="s">
        <v>99</v>
      </c>
      <c r="D95" s="101">
        <v>82</v>
      </c>
      <c r="E95" s="98">
        <v>64</v>
      </c>
      <c r="F95" s="98">
        <v>64</v>
      </c>
      <c r="G95" s="98"/>
      <c r="H95" s="98"/>
      <c r="I95" s="64">
        <f t="shared" ref="I95:I110" si="69">F95/E95</f>
        <v>1</v>
      </c>
      <c r="J95" s="103">
        <v>82</v>
      </c>
      <c r="K95" s="65">
        <f t="shared" ref="K95:K112" si="70">J95/D95</f>
        <v>1</v>
      </c>
      <c r="L95" s="104">
        <v>82</v>
      </c>
      <c r="M95" s="129">
        <f t="shared" ref="M95:M112" si="71">L95/D95</f>
        <v>1</v>
      </c>
      <c r="N95" s="105">
        <v>82</v>
      </c>
      <c r="O95" s="130">
        <f t="shared" ref="O95:O111" si="72">N95/D95</f>
        <v>1</v>
      </c>
      <c r="P95" s="131">
        <v>18</v>
      </c>
      <c r="Q95" s="131">
        <v>18</v>
      </c>
      <c r="R95" s="102">
        <f>Q95/P95</f>
        <v>1</v>
      </c>
      <c r="S95" s="132">
        <v>82</v>
      </c>
      <c r="T95" s="119">
        <f t="shared" ref="T95:T112" si="73">S95/D95</f>
        <v>1</v>
      </c>
      <c r="U95" s="120"/>
      <c r="W95" s="121">
        <f t="shared" ref="W95:W112" si="74">E95+P95</f>
        <v>82</v>
      </c>
      <c r="Z95" s="121">
        <f t="shared" ref="Z95:Z104" si="75">E95+P95</f>
        <v>82</v>
      </c>
      <c r="AA95" s="121" t="s">
        <v>153</v>
      </c>
      <c r="AU95" s="121">
        <f t="shared" ref="AU95:AU106" si="76">F95+Q95</f>
        <v>82</v>
      </c>
      <c r="AV95" s="121" t="s">
        <v>144</v>
      </c>
    </row>
    <row r="96" spans="2:48" s="121" customFormat="1" hidden="1" x14ac:dyDescent="0.25">
      <c r="B96" s="101">
        <v>2</v>
      </c>
      <c r="C96" s="122" t="s">
        <v>100</v>
      </c>
      <c r="D96" s="101">
        <v>59</v>
      </c>
      <c r="E96" s="98">
        <v>47</v>
      </c>
      <c r="F96" s="98">
        <f t="shared" ref="F96:F111" si="77">E96</f>
        <v>47</v>
      </c>
      <c r="G96" s="98"/>
      <c r="H96" s="98"/>
      <c r="I96" s="64">
        <f t="shared" si="69"/>
        <v>1</v>
      </c>
      <c r="J96" s="103">
        <v>59</v>
      </c>
      <c r="K96" s="65">
        <f t="shared" si="70"/>
        <v>1</v>
      </c>
      <c r="L96" s="104">
        <v>59</v>
      </c>
      <c r="M96" s="129">
        <f t="shared" si="71"/>
        <v>1</v>
      </c>
      <c r="N96" s="105">
        <v>59</v>
      </c>
      <c r="O96" s="130">
        <f t="shared" si="72"/>
        <v>1</v>
      </c>
      <c r="P96" s="131">
        <v>12</v>
      </c>
      <c r="Q96" s="131">
        <v>12</v>
      </c>
      <c r="R96" s="102">
        <f t="shared" ref="R96:R111" si="78">Q96/P96</f>
        <v>1</v>
      </c>
      <c r="S96" s="132">
        <v>59</v>
      </c>
      <c r="T96" s="119">
        <f t="shared" si="73"/>
        <v>1</v>
      </c>
      <c r="U96" s="120"/>
      <c r="W96" s="121">
        <f t="shared" si="74"/>
        <v>59</v>
      </c>
      <c r="Z96" s="121">
        <f t="shared" si="75"/>
        <v>59</v>
      </c>
      <c r="AA96" s="121" t="s">
        <v>153</v>
      </c>
      <c r="AU96" s="121">
        <f t="shared" si="76"/>
        <v>59</v>
      </c>
      <c r="AV96" s="121" t="s">
        <v>144</v>
      </c>
    </row>
    <row r="97" spans="2:48" s="121" customFormat="1" hidden="1" x14ac:dyDescent="0.25">
      <c r="B97" s="101">
        <v>3</v>
      </c>
      <c r="C97" s="122" t="s">
        <v>101</v>
      </c>
      <c r="D97" s="101">
        <v>27</v>
      </c>
      <c r="E97" s="98">
        <v>23</v>
      </c>
      <c r="F97" s="98">
        <f t="shared" si="77"/>
        <v>23</v>
      </c>
      <c r="G97" s="98"/>
      <c r="H97" s="98"/>
      <c r="I97" s="64">
        <f t="shared" si="69"/>
        <v>1</v>
      </c>
      <c r="J97" s="103">
        <v>27</v>
      </c>
      <c r="K97" s="65">
        <f t="shared" si="70"/>
        <v>1</v>
      </c>
      <c r="L97" s="104">
        <v>27</v>
      </c>
      <c r="M97" s="129">
        <f t="shared" si="71"/>
        <v>1</v>
      </c>
      <c r="N97" s="105">
        <v>27</v>
      </c>
      <c r="O97" s="130">
        <f t="shared" si="72"/>
        <v>1</v>
      </c>
      <c r="P97" s="131">
        <v>4</v>
      </c>
      <c r="Q97" s="131">
        <v>4</v>
      </c>
      <c r="R97" s="102">
        <f t="shared" si="78"/>
        <v>1</v>
      </c>
      <c r="S97" s="132">
        <v>27</v>
      </c>
      <c r="T97" s="119">
        <f t="shared" si="73"/>
        <v>1</v>
      </c>
      <c r="U97" s="120"/>
      <c r="W97" s="121">
        <f t="shared" si="74"/>
        <v>27</v>
      </c>
      <c r="Z97" s="121">
        <f t="shared" si="75"/>
        <v>27</v>
      </c>
      <c r="AA97" s="121" t="s">
        <v>153</v>
      </c>
      <c r="AU97" s="121">
        <f t="shared" si="76"/>
        <v>27</v>
      </c>
      <c r="AV97" s="121" t="s">
        <v>144</v>
      </c>
    </row>
    <row r="98" spans="2:48" s="121" customFormat="1" hidden="1" x14ac:dyDescent="0.25">
      <c r="B98" s="101">
        <v>4</v>
      </c>
      <c r="C98" s="122" t="s">
        <v>102</v>
      </c>
      <c r="D98" s="101">
        <v>22</v>
      </c>
      <c r="E98" s="98">
        <v>0</v>
      </c>
      <c r="F98" s="98">
        <f t="shared" si="77"/>
        <v>0</v>
      </c>
      <c r="G98" s="98"/>
      <c r="H98" s="98"/>
      <c r="I98" s="64">
        <v>1</v>
      </c>
      <c r="J98" s="103">
        <v>22</v>
      </c>
      <c r="K98" s="65">
        <f t="shared" si="70"/>
        <v>1</v>
      </c>
      <c r="L98" s="104">
        <v>22</v>
      </c>
      <c r="M98" s="129">
        <f t="shared" si="71"/>
        <v>1</v>
      </c>
      <c r="N98" s="105">
        <v>22</v>
      </c>
      <c r="O98" s="130">
        <f t="shared" si="72"/>
        <v>1</v>
      </c>
      <c r="P98" s="131">
        <v>22</v>
      </c>
      <c r="Q98" s="131">
        <v>22</v>
      </c>
      <c r="R98" s="102">
        <f t="shared" si="78"/>
        <v>1</v>
      </c>
      <c r="S98" s="132">
        <v>22</v>
      </c>
      <c r="T98" s="119">
        <f t="shared" si="73"/>
        <v>1</v>
      </c>
      <c r="U98" s="120"/>
      <c r="W98" s="121">
        <f t="shared" si="74"/>
        <v>22</v>
      </c>
      <c r="Z98" s="121">
        <f t="shared" si="75"/>
        <v>22</v>
      </c>
      <c r="AA98" s="121" t="s">
        <v>153</v>
      </c>
      <c r="AU98" s="121">
        <f t="shared" si="76"/>
        <v>22</v>
      </c>
      <c r="AV98" s="121" t="s">
        <v>144</v>
      </c>
    </row>
    <row r="99" spans="2:48" s="121" customFormat="1" hidden="1" x14ac:dyDescent="0.25">
      <c r="B99" s="101">
        <v>5</v>
      </c>
      <c r="C99" s="122" t="s">
        <v>103</v>
      </c>
      <c r="D99" s="101">
        <v>17</v>
      </c>
      <c r="E99" s="98">
        <v>1</v>
      </c>
      <c r="F99" s="98">
        <f t="shared" si="77"/>
        <v>1</v>
      </c>
      <c r="G99" s="98"/>
      <c r="H99" s="98"/>
      <c r="I99" s="64">
        <v>1</v>
      </c>
      <c r="J99" s="103">
        <v>17</v>
      </c>
      <c r="K99" s="65">
        <f t="shared" si="70"/>
        <v>1</v>
      </c>
      <c r="L99" s="104">
        <v>17</v>
      </c>
      <c r="M99" s="129">
        <f t="shared" si="71"/>
        <v>1</v>
      </c>
      <c r="N99" s="105">
        <v>17</v>
      </c>
      <c r="O99" s="130">
        <f t="shared" si="72"/>
        <v>1</v>
      </c>
      <c r="P99" s="131">
        <v>16</v>
      </c>
      <c r="Q99" s="131">
        <v>16</v>
      </c>
      <c r="R99" s="102">
        <f t="shared" si="78"/>
        <v>1</v>
      </c>
      <c r="S99" s="132">
        <v>0</v>
      </c>
      <c r="T99" s="119">
        <f t="shared" si="73"/>
        <v>0</v>
      </c>
      <c r="U99" s="120"/>
      <c r="V99" s="121" t="s">
        <v>170</v>
      </c>
      <c r="W99" s="121">
        <f t="shared" si="74"/>
        <v>17</v>
      </c>
      <c r="Z99" s="121">
        <f t="shared" si="75"/>
        <v>17</v>
      </c>
      <c r="AA99" s="121" t="s">
        <v>153</v>
      </c>
      <c r="AU99" s="121">
        <f t="shared" si="76"/>
        <v>17</v>
      </c>
      <c r="AV99" s="121" t="s">
        <v>144</v>
      </c>
    </row>
    <row r="100" spans="2:48" s="121" customFormat="1" hidden="1" x14ac:dyDescent="0.25">
      <c r="B100" s="101">
        <v>6</v>
      </c>
      <c r="C100" s="122" t="s">
        <v>104</v>
      </c>
      <c r="D100" s="101">
        <v>7</v>
      </c>
      <c r="E100" s="98">
        <v>6</v>
      </c>
      <c r="F100" s="98">
        <f t="shared" si="77"/>
        <v>6</v>
      </c>
      <c r="G100" s="98"/>
      <c r="H100" s="98"/>
      <c r="I100" s="64">
        <f t="shared" si="69"/>
        <v>1</v>
      </c>
      <c r="J100" s="103">
        <v>7</v>
      </c>
      <c r="K100" s="65">
        <f t="shared" si="70"/>
        <v>1</v>
      </c>
      <c r="L100" s="104">
        <v>7</v>
      </c>
      <c r="M100" s="129">
        <f t="shared" si="71"/>
        <v>1</v>
      </c>
      <c r="N100" s="105">
        <v>7</v>
      </c>
      <c r="O100" s="130">
        <f t="shared" si="72"/>
        <v>1</v>
      </c>
      <c r="P100" s="131">
        <v>1</v>
      </c>
      <c r="Q100" s="131">
        <v>1</v>
      </c>
      <c r="R100" s="102">
        <f t="shared" si="78"/>
        <v>1</v>
      </c>
      <c r="S100" s="132">
        <v>7</v>
      </c>
      <c r="T100" s="119">
        <f t="shared" si="73"/>
        <v>1</v>
      </c>
      <c r="U100" s="120"/>
      <c r="W100" s="121">
        <f t="shared" si="74"/>
        <v>7</v>
      </c>
      <c r="Z100" s="121">
        <f t="shared" si="75"/>
        <v>7</v>
      </c>
      <c r="AA100" s="121" t="s">
        <v>153</v>
      </c>
      <c r="AU100" s="121">
        <f t="shared" si="76"/>
        <v>7</v>
      </c>
      <c r="AV100" s="121" t="s">
        <v>144</v>
      </c>
    </row>
    <row r="101" spans="2:48" s="121" customFormat="1" hidden="1" x14ac:dyDescent="0.25">
      <c r="B101" s="101">
        <v>7</v>
      </c>
      <c r="C101" s="122" t="s">
        <v>105</v>
      </c>
      <c r="D101" s="101">
        <v>15</v>
      </c>
      <c r="E101" s="98">
        <v>8</v>
      </c>
      <c r="F101" s="98">
        <v>8</v>
      </c>
      <c r="G101" s="98"/>
      <c r="H101" s="98"/>
      <c r="I101" s="64">
        <f t="shared" si="69"/>
        <v>1</v>
      </c>
      <c r="J101" s="103">
        <v>15</v>
      </c>
      <c r="K101" s="65">
        <f t="shared" si="70"/>
        <v>1</v>
      </c>
      <c r="L101" s="104">
        <v>15</v>
      </c>
      <c r="M101" s="129">
        <f t="shared" si="71"/>
        <v>1</v>
      </c>
      <c r="N101" s="105">
        <v>15</v>
      </c>
      <c r="O101" s="130">
        <f t="shared" si="72"/>
        <v>1</v>
      </c>
      <c r="P101" s="131">
        <v>7</v>
      </c>
      <c r="Q101" s="131">
        <v>7</v>
      </c>
      <c r="R101" s="102">
        <f t="shared" si="78"/>
        <v>1</v>
      </c>
      <c r="S101" s="132">
        <v>15</v>
      </c>
      <c r="T101" s="119">
        <f t="shared" si="73"/>
        <v>1</v>
      </c>
      <c r="U101" s="120"/>
      <c r="W101" s="121">
        <f t="shared" si="74"/>
        <v>15</v>
      </c>
      <c r="Z101" s="121">
        <f t="shared" si="75"/>
        <v>15</v>
      </c>
      <c r="AA101" s="121" t="s">
        <v>153</v>
      </c>
      <c r="AU101" s="121">
        <f t="shared" si="76"/>
        <v>15</v>
      </c>
      <c r="AV101" s="121" t="s">
        <v>144</v>
      </c>
    </row>
    <row r="102" spans="2:48" s="121" customFormat="1" hidden="1" x14ac:dyDescent="0.25">
      <c r="B102" s="101">
        <v>8</v>
      </c>
      <c r="C102" s="122" t="s">
        <v>106</v>
      </c>
      <c r="D102" s="101">
        <v>37</v>
      </c>
      <c r="E102" s="98">
        <v>31</v>
      </c>
      <c r="F102" s="98">
        <f t="shared" si="77"/>
        <v>31</v>
      </c>
      <c r="G102" s="98"/>
      <c r="H102" s="98"/>
      <c r="I102" s="64">
        <f t="shared" si="69"/>
        <v>1</v>
      </c>
      <c r="J102" s="103">
        <v>37</v>
      </c>
      <c r="K102" s="65">
        <f t="shared" si="70"/>
        <v>1</v>
      </c>
      <c r="L102" s="104">
        <v>37</v>
      </c>
      <c r="M102" s="129">
        <f t="shared" si="71"/>
        <v>1</v>
      </c>
      <c r="N102" s="105">
        <v>37</v>
      </c>
      <c r="O102" s="130">
        <f t="shared" si="72"/>
        <v>1</v>
      </c>
      <c r="P102" s="131">
        <v>6</v>
      </c>
      <c r="Q102" s="131">
        <v>6</v>
      </c>
      <c r="R102" s="102">
        <f t="shared" si="78"/>
        <v>1</v>
      </c>
      <c r="S102" s="132">
        <v>22</v>
      </c>
      <c r="T102" s="119">
        <f t="shared" si="73"/>
        <v>0.59459459459459463</v>
      </c>
      <c r="U102" s="120"/>
      <c r="W102" s="121">
        <f t="shared" si="74"/>
        <v>37</v>
      </c>
      <c r="Z102" s="121">
        <f t="shared" si="75"/>
        <v>37</v>
      </c>
      <c r="AA102" s="121" t="s">
        <v>153</v>
      </c>
      <c r="AU102" s="121">
        <f t="shared" si="76"/>
        <v>37</v>
      </c>
      <c r="AV102" s="121" t="s">
        <v>144</v>
      </c>
    </row>
    <row r="103" spans="2:48" s="121" customFormat="1" hidden="1" x14ac:dyDescent="0.25">
      <c r="B103" s="101">
        <v>9</v>
      </c>
      <c r="C103" s="122" t="s">
        <v>107</v>
      </c>
      <c r="D103" s="101">
        <v>10</v>
      </c>
      <c r="E103" s="98">
        <f t="shared" ref="E103" si="79">D103-P103</f>
        <v>10</v>
      </c>
      <c r="F103" s="98">
        <f t="shared" si="77"/>
        <v>10</v>
      </c>
      <c r="G103" s="98"/>
      <c r="H103" s="98"/>
      <c r="I103" s="64">
        <v>1</v>
      </c>
      <c r="J103" s="103">
        <v>10</v>
      </c>
      <c r="K103" s="65">
        <f t="shared" si="70"/>
        <v>1</v>
      </c>
      <c r="L103" s="104">
        <v>10</v>
      </c>
      <c r="M103" s="129">
        <f t="shared" si="71"/>
        <v>1</v>
      </c>
      <c r="N103" s="105">
        <v>10</v>
      </c>
      <c r="O103" s="130">
        <f t="shared" si="72"/>
        <v>1</v>
      </c>
      <c r="P103" s="131">
        <v>0</v>
      </c>
      <c r="Q103" s="131">
        <v>0</v>
      </c>
      <c r="R103" s="102">
        <v>1</v>
      </c>
      <c r="S103" s="132">
        <v>10</v>
      </c>
      <c r="T103" s="119">
        <f t="shared" si="73"/>
        <v>1</v>
      </c>
      <c r="U103" s="120"/>
      <c r="W103" s="121">
        <f t="shared" si="74"/>
        <v>10</v>
      </c>
      <c r="Z103" s="121">
        <f t="shared" si="75"/>
        <v>10</v>
      </c>
      <c r="AA103" s="121" t="s">
        <v>153</v>
      </c>
      <c r="AU103" s="121">
        <f t="shared" si="76"/>
        <v>10</v>
      </c>
      <c r="AV103" s="121" t="s">
        <v>144</v>
      </c>
    </row>
    <row r="104" spans="2:48" s="121" customFormat="1" hidden="1" x14ac:dyDescent="0.25">
      <c r="B104" s="101">
        <v>10</v>
      </c>
      <c r="C104" s="122" t="s">
        <v>108</v>
      </c>
      <c r="D104" s="101">
        <v>7</v>
      </c>
      <c r="E104" s="98">
        <v>6</v>
      </c>
      <c r="F104" s="98">
        <v>6</v>
      </c>
      <c r="G104" s="98"/>
      <c r="H104" s="98"/>
      <c r="I104" s="64">
        <v>1</v>
      </c>
      <c r="J104" s="103">
        <v>7</v>
      </c>
      <c r="K104" s="65">
        <f t="shared" si="70"/>
        <v>1</v>
      </c>
      <c r="L104" s="104">
        <v>7</v>
      </c>
      <c r="M104" s="129">
        <f t="shared" si="71"/>
        <v>1</v>
      </c>
      <c r="N104" s="105">
        <v>7</v>
      </c>
      <c r="O104" s="130">
        <f t="shared" si="72"/>
        <v>1</v>
      </c>
      <c r="P104" s="131">
        <v>1</v>
      </c>
      <c r="Q104" s="131">
        <v>1</v>
      </c>
      <c r="R104" s="102">
        <v>1</v>
      </c>
      <c r="S104" s="132">
        <v>7</v>
      </c>
      <c r="T104" s="119">
        <f t="shared" si="73"/>
        <v>1</v>
      </c>
      <c r="U104" s="120"/>
      <c r="W104" s="121">
        <f t="shared" si="74"/>
        <v>7</v>
      </c>
      <c r="Z104" s="121">
        <f t="shared" si="75"/>
        <v>7</v>
      </c>
      <c r="AA104" s="121" t="s">
        <v>153</v>
      </c>
      <c r="AU104" s="121">
        <f t="shared" si="76"/>
        <v>7</v>
      </c>
      <c r="AV104" s="121" t="s">
        <v>144</v>
      </c>
    </row>
    <row r="105" spans="2:48" s="121" customFormat="1" hidden="1" x14ac:dyDescent="0.25">
      <c r="B105" s="101">
        <v>11</v>
      </c>
      <c r="C105" s="122" t="s">
        <v>109</v>
      </c>
      <c r="D105" s="101">
        <v>11</v>
      </c>
      <c r="E105" s="98">
        <v>5</v>
      </c>
      <c r="F105" s="98">
        <v>5</v>
      </c>
      <c r="G105" s="98"/>
      <c r="H105" s="98"/>
      <c r="I105" s="64">
        <f t="shared" si="69"/>
        <v>1</v>
      </c>
      <c r="J105" s="103">
        <v>11</v>
      </c>
      <c r="K105" s="65">
        <f t="shared" si="70"/>
        <v>1</v>
      </c>
      <c r="L105" s="104">
        <v>11</v>
      </c>
      <c r="M105" s="129">
        <f t="shared" si="71"/>
        <v>1</v>
      </c>
      <c r="N105" s="105">
        <v>11</v>
      </c>
      <c r="O105" s="130">
        <f t="shared" si="72"/>
        <v>1</v>
      </c>
      <c r="P105" s="131">
        <v>6</v>
      </c>
      <c r="Q105" s="131">
        <v>6</v>
      </c>
      <c r="R105" s="102">
        <f t="shared" si="78"/>
        <v>1</v>
      </c>
      <c r="S105" s="132">
        <v>11</v>
      </c>
      <c r="T105" s="119">
        <f t="shared" si="73"/>
        <v>1</v>
      </c>
      <c r="U105" s="120"/>
      <c r="W105" s="121">
        <f t="shared" si="74"/>
        <v>11</v>
      </c>
      <c r="Z105" s="121">
        <f>E105+P105</f>
        <v>11</v>
      </c>
      <c r="AA105" s="121" t="s">
        <v>153</v>
      </c>
      <c r="AU105" s="121">
        <f t="shared" si="76"/>
        <v>11</v>
      </c>
      <c r="AV105" s="121" t="s">
        <v>144</v>
      </c>
    </row>
    <row r="106" spans="2:48" s="121" customFormat="1" hidden="1" x14ac:dyDescent="0.25">
      <c r="B106" s="101">
        <v>12</v>
      </c>
      <c r="C106" s="122" t="s">
        <v>110</v>
      </c>
      <c r="D106" s="101">
        <v>2</v>
      </c>
      <c r="E106" s="98">
        <f t="shared" ref="E106:E111" si="80">D106-P106</f>
        <v>1</v>
      </c>
      <c r="F106" s="98">
        <f t="shared" si="77"/>
        <v>1</v>
      </c>
      <c r="G106" s="98"/>
      <c r="H106" s="98"/>
      <c r="I106" s="64">
        <f t="shared" si="69"/>
        <v>1</v>
      </c>
      <c r="J106" s="103">
        <v>2</v>
      </c>
      <c r="K106" s="65">
        <f t="shared" si="70"/>
        <v>1</v>
      </c>
      <c r="L106" s="104">
        <v>2</v>
      </c>
      <c r="M106" s="129">
        <f t="shared" si="71"/>
        <v>1</v>
      </c>
      <c r="N106" s="105">
        <v>2</v>
      </c>
      <c r="O106" s="130">
        <f t="shared" si="72"/>
        <v>1</v>
      </c>
      <c r="P106" s="131">
        <v>1</v>
      </c>
      <c r="Q106" s="131">
        <v>1</v>
      </c>
      <c r="R106" s="102">
        <f t="shared" si="78"/>
        <v>1</v>
      </c>
      <c r="S106" s="132">
        <v>2</v>
      </c>
      <c r="T106" s="119">
        <f t="shared" si="73"/>
        <v>1</v>
      </c>
      <c r="U106" s="120"/>
      <c r="W106" s="121">
        <f t="shared" si="74"/>
        <v>2</v>
      </c>
      <c r="Z106" s="121">
        <f>E106+P106</f>
        <v>2</v>
      </c>
      <c r="AA106" s="121" t="s">
        <v>153</v>
      </c>
      <c r="AU106" s="121">
        <f t="shared" si="76"/>
        <v>2</v>
      </c>
      <c r="AV106" s="121" t="s">
        <v>144</v>
      </c>
    </row>
    <row r="107" spans="2:48" s="121" customFormat="1" hidden="1" x14ac:dyDescent="0.25">
      <c r="B107" s="101">
        <v>13</v>
      </c>
      <c r="C107" s="122" t="s">
        <v>111</v>
      </c>
      <c r="D107" s="101">
        <v>10</v>
      </c>
      <c r="E107" s="98">
        <v>10</v>
      </c>
      <c r="F107" s="98">
        <f t="shared" si="77"/>
        <v>10</v>
      </c>
      <c r="G107" s="98"/>
      <c r="H107" s="98"/>
      <c r="I107" s="64">
        <v>1</v>
      </c>
      <c r="J107" s="103">
        <v>10</v>
      </c>
      <c r="K107" s="65">
        <f t="shared" si="70"/>
        <v>1</v>
      </c>
      <c r="L107" s="104">
        <v>10</v>
      </c>
      <c r="M107" s="129">
        <f t="shared" si="71"/>
        <v>1</v>
      </c>
      <c r="N107" s="105">
        <v>10</v>
      </c>
      <c r="O107" s="130">
        <f t="shared" si="72"/>
        <v>1</v>
      </c>
      <c r="P107" s="131">
        <v>0</v>
      </c>
      <c r="Q107" s="131">
        <v>0</v>
      </c>
      <c r="R107" s="102">
        <v>1</v>
      </c>
      <c r="S107" s="132">
        <v>8</v>
      </c>
      <c r="T107" s="119">
        <f t="shared" si="73"/>
        <v>0.8</v>
      </c>
      <c r="U107" s="120"/>
      <c r="W107" s="121">
        <f t="shared" si="74"/>
        <v>10</v>
      </c>
      <c r="Z107" s="121">
        <f>E107+P107</f>
        <v>10</v>
      </c>
      <c r="AA107" s="121" t="s">
        <v>153</v>
      </c>
      <c r="AU107" s="121">
        <f>F107+Q107</f>
        <v>10</v>
      </c>
      <c r="AV107" s="121" t="s">
        <v>144</v>
      </c>
    </row>
    <row r="108" spans="2:48" s="121" customFormat="1" hidden="1" x14ac:dyDescent="0.25">
      <c r="B108" s="101">
        <v>14</v>
      </c>
      <c r="C108" s="122" t="s">
        <v>112</v>
      </c>
      <c r="D108" s="101">
        <v>15</v>
      </c>
      <c r="E108" s="98">
        <v>14</v>
      </c>
      <c r="F108" s="98">
        <v>14</v>
      </c>
      <c r="G108" s="98"/>
      <c r="H108" s="98"/>
      <c r="I108" s="64">
        <f t="shared" si="69"/>
        <v>1</v>
      </c>
      <c r="J108" s="103">
        <v>15</v>
      </c>
      <c r="K108" s="65">
        <f t="shared" si="70"/>
        <v>1</v>
      </c>
      <c r="L108" s="104">
        <v>15</v>
      </c>
      <c r="M108" s="129">
        <f t="shared" si="71"/>
        <v>1</v>
      </c>
      <c r="N108" s="105">
        <v>15</v>
      </c>
      <c r="O108" s="130">
        <f t="shared" si="72"/>
        <v>1</v>
      </c>
      <c r="P108" s="131">
        <v>1</v>
      </c>
      <c r="Q108" s="131">
        <v>1</v>
      </c>
      <c r="R108" s="102">
        <f t="shared" si="78"/>
        <v>1</v>
      </c>
      <c r="S108" s="132">
        <v>15</v>
      </c>
      <c r="T108" s="119">
        <f t="shared" si="73"/>
        <v>1</v>
      </c>
      <c r="U108" s="120"/>
      <c r="W108" s="121">
        <f t="shared" si="74"/>
        <v>15</v>
      </c>
      <c r="Z108" s="121">
        <f t="shared" ref="Z108:Z111" si="81">E108+P108</f>
        <v>15</v>
      </c>
      <c r="AA108" s="121" t="s">
        <v>153</v>
      </c>
      <c r="AU108" s="121">
        <f>F108+Q108</f>
        <v>15</v>
      </c>
      <c r="AV108" s="121" t="s">
        <v>144</v>
      </c>
    </row>
    <row r="109" spans="2:48" s="121" customFormat="1" hidden="1" x14ac:dyDescent="0.25">
      <c r="B109" s="101">
        <v>15</v>
      </c>
      <c r="C109" s="122" t="s">
        <v>113</v>
      </c>
      <c r="D109" s="101">
        <v>6</v>
      </c>
      <c r="E109" s="98">
        <f t="shared" si="80"/>
        <v>6</v>
      </c>
      <c r="F109" s="98">
        <f t="shared" si="77"/>
        <v>6</v>
      </c>
      <c r="G109" s="98"/>
      <c r="H109" s="98"/>
      <c r="I109" s="64">
        <f t="shared" si="69"/>
        <v>1</v>
      </c>
      <c r="J109" s="103">
        <v>6</v>
      </c>
      <c r="K109" s="65">
        <f t="shared" si="70"/>
        <v>1</v>
      </c>
      <c r="L109" s="104">
        <v>6</v>
      </c>
      <c r="M109" s="129">
        <f t="shared" si="71"/>
        <v>1</v>
      </c>
      <c r="N109" s="105">
        <v>6</v>
      </c>
      <c r="O109" s="130">
        <f t="shared" si="72"/>
        <v>1</v>
      </c>
      <c r="P109" s="131">
        <v>0</v>
      </c>
      <c r="Q109" s="131">
        <v>0</v>
      </c>
      <c r="R109" s="102">
        <v>1</v>
      </c>
      <c r="S109" s="132">
        <v>6</v>
      </c>
      <c r="T109" s="119">
        <f t="shared" si="73"/>
        <v>1</v>
      </c>
      <c r="U109" s="120"/>
      <c r="W109" s="121">
        <f t="shared" si="74"/>
        <v>6</v>
      </c>
      <c r="Z109" s="121">
        <f t="shared" si="81"/>
        <v>6</v>
      </c>
      <c r="AA109" s="121" t="s">
        <v>153</v>
      </c>
      <c r="AU109" s="121">
        <f>F109+Q109</f>
        <v>6</v>
      </c>
      <c r="AV109" s="121" t="s">
        <v>144</v>
      </c>
    </row>
    <row r="110" spans="2:48" s="121" customFormat="1" hidden="1" x14ac:dyDescent="0.25">
      <c r="B110" s="101">
        <v>16</v>
      </c>
      <c r="C110" s="122" t="s">
        <v>114</v>
      </c>
      <c r="D110" s="101">
        <v>48</v>
      </c>
      <c r="E110" s="98">
        <v>44</v>
      </c>
      <c r="F110" s="98">
        <v>44</v>
      </c>
      <c r="G110" s="98"/>
      <c r="H110" s="98"/>
      <c r="I110" s="64">
        <f t="shared" si="69"/>
        <v>1</v>
      </c>
      <c r="J110" s="103">
        <v>48</v>
      </c>
      <c r="K110" s="65">
        <f t="shared" si="70"/>
        <v>1</v>
      </c>
      <c r="L110" s="104">
        <v>48</v>
      </c>
      <c r="M110" s="129">
        <f t="shared" si="71"/>
        <v>1</v>
      </c>
      <c r="N110" s="105">
        <v>48</v>
      </c>
      <c r="O110" s="130">
        <f t="shared" si="72"/>
        <v>1</v>
      </c>
      <c r="P110" s="131">
        <v>4</v>
      </c>
      <c r="Q110" s="131">
        <v>4</v>
      </c>
      <c r="R110" s="102">
        <f t="shared" si="78"/>
        <v>1</v>
      </c>
      <c r="S110" s="132">
        <v>48</v>
      </c>
      <c r="T110" s="119">
        <f t="shared" si="73"/>
        <v>1</v>
      </c>
      <c r="U110" s="120"/>
      <c r="W110" s="121">
        <f t="shared" si="74"/>
        <v>48</v>
      </c>
      <c r="Z110" s="121">
        <f t="shared" si="81"/>
        <v>48</v>
      </c>
      <c r="AA110" s="121" t="s">
        <v>153</v>
      </c>
      <c r="AU110" s="121">
        <f>F110+Q110</f>
        <v>48</v>
      </c>
      <c r="AV110" s="121" t="s">
        <v>144</v>
      </c>
    </row>
    <row r="111" spans="2:48" s="121" customFormat="1" hidden="1" x14ac:dyDescent="0.25">
      <c r="B111" s="101">
        <v>17</v>
      </c>
      <c r="C111" s="122" t="s">
        <v>115</v>
      </c>
      <c r="D111" s="101">
        <v>2</v>
      </c>
      <c r="E111" s="98">
        <f t="shared" si="80"/>
        <v>0</v>
      </c>
      <c r="F111" s="98">
        <f t="shared" si="77"/>
        <v>0</v>
      </c>
      <c r="G111" s="98"/>
      <c r="H111" s="98"/>
      <c r="I111" s="64">
        <v>1</v>
      </c>
      <c r="J111" s="103">
        <v>2</v>
      </c>
      <c r="K111" s="65">
        <f t="shared" si="70"/>
        <v>1</v>
      </c>
      <c r="L111" s="104">
        <v>2</v>
      </c>
      <c r="M111" s="129">
        <f t="shared" si="71"/>
        <v>1</v>
      </c>
      <c r="N111" s="105">
        <v>2</v>
      </c>
      <c r="O111" s="130">
        <f t="shared" si="72"/>
        <v>1</v>
      </c>
      <c r="P111" s="131">
        <v>2</v>
      </c>
      <c r="Q111" s="131">
        <v>2</v>
      </c>
      <c r="R111" s="102">
        <f t="shared" si="78"/>
        <v>1</v>
      </c>
      <c r="S111" s="132">
        <v>2</v>
      </c>
      <c r="T111" s="119">
        <f t="shared" si="73"/>
        <v>1</v>
      </c>
      <c r="U111" s="120"/>
      <c r="W111" s="121">
        <f t="shared" si="74"/>
        <v>2</v>
      </c>
      <c r="Z111" s="121">
        <f t="shared" si="81"/>
        <v>2</v>
      </c>
      <c r="AA111" s="121" t="s">
        <v>153</v>
      </c>
      <c r="AU111" s="121">
        <f>F111+Q111</f>
        <v>2</v>
      </c>
      <c r="AV111" s="121" t="s">
        <v>144</v>
      </c>
    </row>
    <row r="112" spans="2:48" s="126" customFormat="1" hidden="1" x14ac:dyDescent="0.25">
      <c r="B112" s="280" t="s">
        <v>46</v>
      </c>
      <c r="C112" s="280"/>
      <c r="D112" s="123">
        <f>SUM(D95:D111)</f>
        <v>377</v>
      </c>
      <c r="E112" s="123">
        <f>SUM(E95:E111)</f>
        <v>276</v>
      </c>
      <c r="F112" s="123">
        <f>SUM(F95:F111)</f>
        <v>276</v>
      </c>
      <c r="G112" s="123"/>
      <c r="H112" s="123"/>
      <c r="I112" s="124">
        <f>F112/E112</f>
        <v>1</v>
      </c>
      <c r="J112" s="123">
        <f>SUM(J95:J111)</f>
        <v>377</v>
      </c>
      <c r="K112" s="124">
        <f t="shared" si="70"/>
        <v>1</v>
      </c>
      <c r="L112" s="123">
        <f>SUM(L95:L111)</f>
        <v>377</v>
      </c>
      <c r="M112" s="124">
        <f t="shared" si="71"/>
        <v>1</v>
      </c>
      <c r="N112" s="123">
        <f>SUM(N95:N111)</f>
        <v>377</v>
      </c>
      <c r="O112" s="124">
        <f>N112/D112</f>
        <v>1</v>
      </c>
      <c r="P112" s="123">
        <f>SUM(P95:P111)</f>
        <v>101</v>
      </c>
      <c r="Q112" s="123">
        <f>SUM(Q95:Q111)</f>
        <v>101</v>
      </c>
      <c r="R112" s="124">
        <f>Q112/P112</f>
        <v>1</v>
      </c>
      <c r="S112" s="123">
        <f>SUM(S95:S111)</f>
        <v>343</v>
      </c>
      <c r="T112" s="124">
        <f t="shared" si="73"/>
        <v>0.90981432360742709</v>
      </c>
      <c r="U112" s="120"/>
      <c r="W112" s="121">
        <f t="shared" si="74"/>
        <v>377</v>
      </c>
      <c r="X112" s="121"/>
    </row>
    <row r="113" spans="2:48" s="121" customFormat="1" hidden="1" x14ac:dyDescent="0.25">
      <c r="B113" s="281" t="s">
        <v>116</v>
      </c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3"/>
      <c r="T113" s="115"/>
      <c r="U113" s="120"/>
    </row>
    <row r="114" spans="2:48" s="121" customFormat="1" hidden="1" x14ac:dyDescent="0.25">
      <c r="B114" s="101">
        <v>1</v>
      </c>
      <c r="C114" s="122" t="s">
        <v>117</v>
      </c>
      <c r="D114" s="101">
        <v>11</v>
      </c>
      <c r="E114" s="98">
        <v>8</v>
      </c>
      <c r="F114" s="98">
        <f t="shared" ref="F114:F133" si="82">E114</f>
        <v>8</v>
      </c>
      <c r="G114" s="98"/>
      <c r="H114" s="98"/>
      <c r="I114" s="64">
        <f t="shared" ref="I114:I124" si="83">F114/E114</f>
        <v>1</v>
      </c>
      <c r="J114" s="103">
        <v>11</v>
      </c>
      <c r="K114" s="65">
        <f t="shared" ref="K114:K136" si="84">J114/D114</f>
        <v>1</v>
      </c>
      <c r="L114" s="104">
        <v>11</v>
      </c>
      <c r="M114" s="129">
        <f t="shared" ref="M114:M136" si="85">L114/D114</f>
        <v>1</v>
      </c>
      <c r="N114" s="105">
        <v>11</v>
      </c>
      <c r="O114" s="130">
        <f t="shared" ref="O114:O134" si="86">N114/D114</f>
        <v>1</v>
      </c>
      <c r="P114" s="131">
        <v>3</v>
      </c>
      <c r="Q114" s="131">
        <v>3</v>
      </c>
      <c r="R114" s="102">
        <f t="shared" ref="R114:R134" si="87">Q114/P114</f>
        <v>1</v>
      </c>
      <c r="S114" s="132">
        <v>11</v>
      </c>
      <c r="T114" s="119">
        <f t="shared" ref="T114:T136" si="88">S114/D114</f>
        <v>1</v>
      </c>
      <c r="U114" s="120"/>
      <c r="W114" s="121">
        <f t="shared" ref="W114:W135" si="89">E114+P114</f>
        <v>11</v>
      </c>
      <c r="X114" s="121" t="s">
        <v>144</v>
      </c>
      <c r="Z114" s="121">
        <f t="shared" ref="Z114:Z134" si="90">E114+P114</f>
        <v>11</v>
      </c>
      <c r="AA114" s="121" t="s">
        <v>153</v>
      </c>
      <c r="AU114" s="121">
        <f t="shared" ref="AU114:AU135" si="91">F114+Q114</f>
        <v>11</v>
      </c>
      <c r="AV114" s="121" t="s">
        <v>144</v>
      </c>
    </row>
    <row r="115" spans="2:48" s="121" customFormat="1" hidden="1" x14ac:dyDescent="0.25">
      <c r="B115" s="101">
        <v>2</v>
      </c>
      <c r="C115" s="122" t="s">
        <v>118</v>
      </c>
      <c r="D115" s="101">
        <v>4</v>
      </c>
      <c r="E115" s="98">
        <f t="shared" ref="E115:E118" si="92">D115-P115</f>
        <v>4</v>
      </c>
      <c r="F115" s="98">
        <f t="shared" si="82"/>
        <v>4</v>
      </c>
      <c r="G115" s="98"/>
      <c r="H115" s="98"/>
      <c r="I115" s="64">
        <f t="shared" si="83"/>
        <v>1</v>
      </c>
      <c r="J115" s="103">
        <v>4</v>
      </c>
      <c r="K115" s="65">
        <f t="shared" si="84"/>
        <v>1</v>
      </c>
      <c r="L115" s="104">
        <v>4</v>
      </c>
      <c r="M115" s="129">
        <f t="shared" si="85"/>
        <v>1</v>
      </c>
      <c r="N115" s="105">
        <v>4</v>
      </c>
      <c r="O115" s="130">
        <f t="shared" si="86"/>
        <v>1</v>
      </c>
      <c r="P115" s="131">
        <v>0</v>
      </c>
      <c r="Q115" s="131">
        <v>0</v>
      </c>
      <c r="R115" s="102">
        <v>1</v>
      </c>
      <c r="S115" s="132">
        <v>4</v>
      </c>
      <c r="T115" s="119">
        <f t="shared" si="88"/>
        <v>1</v>
      </c>
      <c r="U115" s="120"/>
      <c r="W115" s="121">
        <f t="shared" si="89"/>
        <v>4</v>
      </c>
      <c r="X115" s="121" t="s">
        <v>144</v>
      </c>
      <c r="Z115" s="121">
        <f t="shared" si="90"/>
        <v>4</v>
      </c>
      <c r="AA115" s="121" t="s">
        <v>153</v>
      </c>
      <c r="AU115" s="121">
        <f t="shared" si="91"/>
        <v>4</v>
      </c>
      <c r="AV115" s="121" t="s">
        <v>144</v>
      </c>
    </row>
    <row r="116" spans="2:48" s="121" customFormat="1" hidden="1" x14ac:dyDescent="0.25">
      <c r="B116" s="101">
        <v>3</v>
      </c>
      <c r="C116" s="122" t="s">
        <v>119</v>
      </c>
      <c r="D116" s="101">
        <v>6</v>
      </c>
      <c r="E116" s="98">
        <v>4</v>
      </c>
      <c r="F116" s="98">
        <v>4</v>
      </c>
      <c r="G116" s="98"/>
      <c r="H116" s="98"/>
      <c r="I116" s="64">
        <f t="shared" si="83"/>
        <v>1</v>
      </c>
      <c r="J116" s="103">
        <v>6</v>
      </c>
      <c r="K116" s="65">
        <f t="shared" si="84"/>
        <v>1</v>
      </c>
      <c r="L116" s="104">
        <v>6</v>
      </c>
      <c r="M116" s="129">
        <f t="shared" si="85"/>
        <v>1</v>
      </c>
      <c r="N116" s="105">
        <v>6</v>
      </c>
      <c r="O116" s="130">
        <f t="shared" si="86"/>
        <v>1</v>
      </c>
      <c r="P116" s="131">
        <v>2</v>
      </c>
      <c r="Q116" s="131">
        <v>2</v>
      </c>
      <c r="R116" s="102">
        <f t="shared" si="87"/>
        <v>1</v>
      </c>
      <c r="S116" s="132">
        <v>6</v>
      </c>
      <c r="T116" s="119">
        <f t="shared" si="88"/>
        <v>1</v>
      </c>
      <c r="U116" s="120"/>
      <c r="W116" s="121">
        <f t="shared" si="89"/>
        <v>6</v>
      </c>
      <c r="X116" s="121" t="s">
        <v>144</v>
      </c>
      <c r="Z116" s="121">
        <f t="shared" si="90"/>
        <v>6</v>
      </c>
      <c r="AA116" s="121" t="s">
        <v>153</v>
      </c>
      <c r="AU116" s="121">
        <f t="shared" si="91"/>
        <v>6</v>
      </c>
      <c r="AV116" s="121" t="s">
        <v>144</v>
      </c>
    </row>
    <row r="117" spans="2:48" s="121" customFormat="1" hidden="1" x14ac:dyDescent="0.25">
      <c r="B117" s="101">
        <v>4</v>
      </c>
      <c r="C117" s="122" t="s">
        <v>120</v>
      </c>
      <c r="D117" s="101">
        <v>2</v>
      </c>
      <c r="E117" s="98">
        <v>1</v>
      </c>
      <c r="F117" s="98">
        <v>1</v>
      </c>
      <c r="G117" s="98"/>
      <c r="H117" s="98"/>
      <c r="I117" s="64">
        <f t="shared" si="83"/>
        <v>1</v>
      </c>
      <c r="J117" s="103">
        <v>2</v>
      </c>
      <c r="K117" s="65">
        <f t="shared" si="84"/>
        <v>1</v>
      </c>
      <c r="L117" s="104">
        <v>2</v>
      </c>
      <c r="M117" s="129">
        <f t="shared" si="85"/>
        <v>1</v>
      </c>
      <c r="N117" s="105">
        <v>2</v>
      </c>
      <c r="O117" s="130">
        <f t="shared" si="86"/>
        <v>1</v>
      </c>
      <c r="P117" s="131">
        <v>1</v>
      </c>
      <c r="Q117" s="131">
        <v>1</v>
      </c>
      <c r="R117" s="102">
        <f t="shared" si="87"/>
        <v>1</v>
      </c>
      <c r="S117" s="132">
        <v>2</v>
      </c>
      <c r="T117" s="119">
        <f t="shared" si="88"/>
        <v>1</v>
      </c>
      <c r="U117" s="120"/>
      <c r="W117" s="121">
        <f t="shared" si="89"/>
        <v>2</v>
      </c>
      <c r="X117" s="121" t="s">
        <v>144</v>
      </c>
      <c r="Z117" s="121">
        <f t="shared" si="90"/>
        <v>2</v>
      </c>
      <c r="AA117" s="121" t="s">
        <v>153</v>
      </c>
      <c r="AU117" s="121">
        <f t="shared" si="91"/>
        <v>2</v>
      </c>
      <c r="AV117" s="121" t="s">
        <v>144</v>
      </c>
    </row>
    <row r="118" spans="2:48" s="121" customFormat="1" hidden="1" x14ac:dyDescent="0.25">
      <c r="B118" s="101">
        <v>5</v>
      </c>
      <c r="C118" s="122" t="s">
        <v>121</v>
      </c>
      <c r="D118" s="101">
        <v>5</v>
      </c>
      <c r="E118" s="98">
        <f t="shared" si="92"/>
        <v>4</v>
      </c>
      <c r="F118" s="98">
        <f t="shared" si="82"/>
        <v>4</v>
      </c>
      <c r="G118" s="98"/>
      <c r="H118" s="98"/>
      <c r="I118" s="64">
        <f t="shared" si="83"/>
        <v>1</v>
      </c>
      <c r="J118" s="103">
        <v>5</v>
      </c>
      <c r="K118" s="65">
        <f t="shared" si="84"/>
        <v>1</v>
      </c>
      <c r="L118" s="104">
        <v>5</v>
      </c>
      <c r="M118" s="129">
        <f t="shared" si="85"/>
        <v>1</v>
      </c>
      <c r="N118" s="105">
        <v>5</v>
      </c>
      <c r="O118" s="130">
        <f t="shared" si="86"/>
        <v>1</v>
      </c>
      <c r="P118" s="131">
        <v>1</v>
      </c>
      <c r="Q118" s="131">
        <v>1</v>
      </c>
      <c r="R118" s="102">
        <f t="shared" si="87"/>
        <v>1</v>
      </c>
      <c r="S118" s="132">
        <v>5</v>
      </c>
      <c r="T118" s="119">
        <f t="shared" si="88"/>
        <v>1</v>
      </c>
      <c r="U118" s="120"/>
      <c r="W118" s="121">
        <f t="shared" si="89"/>
        <v>5</v>
      </c>
      <c r="X118" s="121" t="s">
        <v>144</v>
      </c>
      <c r="Z118" s="121">
        <f t="shared" si="90"/>
        <v>5</v>
      </c>
      <c r="AA118" s="121" t="s">
        <v>153</v>
      </c>
      <c r="AU118" s="121">
        <f t="shared" si="91"/>
        <v>5</v>
      </c>
      <c r="AV118" s="121" t="s">
        <v>144</v>
      </c>
    </row>
    <row r="119" spans="2:48" s="121" customFormat="1" hidden="1" x14ac:dyDescent="0.25">
      <c r="B119" s="101">
        <v>6</v>
      </c>
      <c r="C119" s="122" t="s">
        <v>122</v>
      </c>
      <c r="D119" s="101">
        <v>30</v>
      </c>
      <c r="E119" s="98">
        <v>6</v>
      </c>
      <c r="F119" s="98">
        <f t="shared" si="82"/>
        <v>6</v>
      </c>
      <c r="G119" s="98"/>
      <c r="H119" s="98"/>
      <c r="I119" s="64">
        <f t="shared" si="83"/>
        <v>1</v>
      </c>
      <c r="J119" s="103">
        <v>30</v>
      </c>
      <c r="K119" s="65">
        <f t="shared" si="84"/>
        <v>1</v>
      </c>
      <c r="L119" s="104">
        <v>30</v>
      </c>
      <c r="M119" s="129">
        <f t="shared" si="85"/>
        <v>1</v>
      </c>
      <c r="N119" s="105">
        <v>30</v>
      </c>
      <c r="O119" s="130">
        <f t="shared" si="86"/>
        <v>1</v>
      </c>
      <c r="P119" s="131">
        <v>24</v>
      </c>
      <c r="Q119" s="131">
        <v>24</v>
      </c>
      <c r="R119" s="102">
        <f t="shared" si="87"/>
        <v>1</v>
      </c>
      <c r="S119" s="132">
        <v>30</v>
      </c>
      <c r="T119" s="119">
        <f t="shared" si="88"/>
        <v>1</v>
      </c>
      <c r="U119" s="120"/>
      <c r="W119" s="121">
        <f t="shared" si="89"/>
        <v>30</v>
      </c>
      <c r="X119" s="121" t="s">
        <v>144</v>
      </c>
      <c r="Z119" s="121">
        <f t="shared" si="90"/>
        <v>30</v>
      </c>
      <c r="AA119" s="121" t="s">
        <v>153</v>
      </c>
      <c r="AU119" s="121">
        <f t="shared" si="91"/>
        <v>30</v>
      </c>
      <c r="AV119" s="121" t="s">
        <v>144</v>
      </c>
    </row>
    <row r="120" spans="2:48" s="121" customFormat="1" hidden="1" x14ac:dyDescent="0.25">
      <c r="B120" s="101">
        <v>7</v>
      </c>
      <c r="C120" s="122" t="s">
        <v>123</v>
      </c>
      <c r="D120" s="101">
        <v>17</v>
      </c>
      <c r="E120" s="98">
        <v>3</v>
      </c>
      <c r="F120" s="98">
        <v>3</v>
      </c>
      <c r="G120" s="98"/>
      <c r="H120" s="98"/>
      <c r="I120" s="64">
        <f t="shared" si="83"/>
        <v>1</v>
      </c>
      <c r="J120" s="103">
        <v>17</v>
      </c>
      <c r="K120" s="65">
        <f t="shared" si="84"/>
        <v>1</v>
      </c>
      <c r="L120" s="104">
        <v>17</v>
      </c>
      <c r="M120" s="129">
        <f t="shared" si="85"/>
        <v>1</v>
      </c>
      <c r="N120" s="105">
        <v>17</v>
      </c>
      <c r="O120" s="130">
        <f t="shared" si="86"/>
        <v>1</v>
      </c>
      <c r="P120" s="131">
        <v>14</v>
      </c>
      <c r="Q120" s="131">
        <v>14</v>
      </c>
      <c r="R120" s="102">
        <v>1</v>
      </c>
      <c r="S120" s="132">
        <v>17</v>
      </c>
      <c r="T120" s="119">
        <f t="shared" si="88"/>
        <v>1</v>
      </c>
      <c r="U120" s="120"/>
      <c r="W120" s="121">
        <f t="shared" si="89"/>
        <v>17</v>
      </c>
      <c r="X120" s="121" t="s">
        <v>144</v>
      </c>
      <c r="Z120" s="121">
        <f t="shared" si="90"/>
        <v>17</v>
      </c>
      <c r="AA120" s="121" t="s">
        <v>153</v>
      </c>
      <c r="AU120" s="121">
        <f t="shared" si="91"/>
        <v>17</v>
      </c>
      <c r="AV120" s="121" t="s">
        <v>144</v>
      </c>
    </row>
    <row r="121" spans="2:48" s="121" customFormat="1" hidden="1" x14ac:dyDescent="0.25">
      <c r="B121" s="101">
        <v>8</v>
      </c>
      <c r="C121" s="122" t="s">
        <v>124</v>
      </c>
      <c r="D121" s="101">
        <v>3</v>
      </c>
      <c r="E121" s="98">
        <v>0</v>
      </c>
      <c r="F121" s="98">
        <f t="shared" si="82"/>
        <v>0</v>
      </c>
      <c r="G121" s="98"/>
      <c r="H121" s="98"/>
      <c r="I121" s="64">
        <v>1</v>
      </c>
      <c r="J121" s="103">
        <v>3</v>
      </c>
      <c r="K121" s="65">
        <f t="shared" si="84"/>
        <v>1</v>
      </c>
      <c r="L121" s="104">
        <v>3</v>
      </c>
      <c r="M121" s="129">
        <f t="shared" si="85"/>
        <v>1</v>
      </c>
      <c r="N121" s="105">
        <v>3</v>
      </c>
      <c r="O121" s="130">
        <f t="shared" si="86"/>
        <v>1</v>
      </c>
      <c r="P121" s="131">
        <v>3</v>
      </c>
      <c r="Q121" s="131">
        <v>3</v>
      </c>
      <c r="R121" s="102">
        <v>1</v>
      </c>
      <c r="S121" s="132">
        <v>3</v>
      </c>
      <c r="T121" s="119">
        <f t="shared" si="88"/>
        <v>1</v>
      </c>
      <c r="U121" s="120"/>
      <c r="W121" s="121">
        <f t="shared" si="89"/>
        <v>3</v>
      </c>
      <c r="X121" s="121" t="s">
        <v>144</v>
      </c>
      <c r="Z121" s="121">
        <f t="shared" si="90"/>
        <v>3</v>
      </c>
      <c r="AA121" s="121" t="s">
        <v>153</v>
      </c>
      <c r="AU121" s="121">
        <f t="shared" si="91"/>
        <v>3</v>
      </c>
      <c r="AV121" s="121" t="s">
        <v>144</v>
      </c>
    </row>
    <row r="122" spans="2:48" s="121" customFormat="1" hidden="1" x14ac:dyDescent="0.25">
      <c r="B122" s="101">
        <v>9</v>
      </c>
      <c r="C122" s="122" t="s">
        <v>125</v>
      </c>
      <c r="D122" s="101">
        <v>5</v>
      </c>
      <c r="E122" s="98">
        <v>0</v>
      </c>
      <c r="F122" s="98">
        <f t="shared" si="82"/>
        <v>0</v>
      </c>
      <c r="G122" s="98"/>
      <c r="H122" s="98"/>
      <c r="I122" s="64">
        <v>1</v>
      </c>
      <c r="J122" s="103">
        <v>5</v>
      </c>
      <c r="K122" s="65">
        <f t="shared" si="84"/>
        <v>1</v>
      </c>
      <c r="L122" s="104">
        <v>5</v>
      </c>
      <c r="M122" s="129">
        <f t="shared" si="85"/>
        <v>1</v>
      </c>
      <c r="N122" s="105">
        <v>5</v>
      </c>
      <c r="O122" s="130">
        <f t="shared" si="86"/>
        <v>1</v>
      </c>
      <c r="P122" s="131">
        <v>5</v>
      </c>
      <c r="Q122" s="131">
        <v>5</v>
      </c>
      <c r="R122" s="102">
        <f t="shared" si="87"/>
        <v>1</v>
      </c>
      <c r="S122" s="132">
        <v>5</v>
      </c>
      <c r="T122" s="119">
        <f t="shared" si="88"/>
        <v>1</v>
      </c>
      <c r="U122" s="120"/>
      <c r="W122" s="121">
        <f t="shared" si="89"/>
        <v>5</v>
      </c>
      <c r="X122" s="121" t="s">
        <v>144</v>
      </c>
      <c r="Z122" s="121">
        <f t="shared" si="90"/>
        <v>5</v>
      </c>
      <c r="AA122" s="121" t="s">
        <v>153</v>
      </c>
      <c r="AU122" s="121">
        <f t="shared" si="91"/>
        <v>5</v>
      </c>
      <c r="AV122" s="121" t="s">
        <v>144</v>
      </c>
    </row>
    <row r="123" spans="2:48" s="121" customFormat="1" hidden="1" x14ac:dyDescent="0.25">
      <c r="B123" s="101">
        <v>10</v>
      </c>
      <c r="C123" s="122" t="s">
        <v>126</v>
      </c>
      <c r="D123" s="101">
        <v>3</v>
      </c>
      <c r="E123" s="98">
        <v>0</v>
      </c>
      <c r="F123" s="98">
        <f t="shared" si="82"/>
        <v>0</v>
      </c>
      <c r="G123" s="98"/>
      <c r="H123" s="98"/>
      <c r="I123" s="64">
        <v>1</v>
      </c>
      <c r="J123" s="103">
        <v>3</v>
      </c>
      <c r="K123" s="65">
        <f t="shared" si="84"/>
        <v>1</v>
      </c>
      <c r="L123" s="104">
        <v>3</v>
      </c>
      <c r="M123" s="129">
        <f t="shared" si="85"/>
        <v>1</v>
      </c>
      <c r="N123" s="105">
        <v>3</v>
      </c>
      <c r="O123" s="130">
        <f t="shared" si="86"/>
        <v>1</v>
      </c>
      <c r="P123" s="131">
        <v>3</v>
      </c>
      <c r="Q123" s="131">
        <v>3</v>
      </c>
      <c r="R123" s="102">
        <v>1</v>
      </c>
      <c r="S123" s="132">
        <v>3</v>
      </c>
      <c r="T123" s="119">
        <f t="shared" si="88"/>
        <v>1</v>
      </c>
      <c r="U123" s="120"/>
      <c r="W123" s="121">
        <f t="shared" si="89"/>
        <v>3</v>
      </c>
      <c r="X123" s="121" t="s">
        <v>144</v>
      </c>
      <c r="Z123" s="121">
        <f t="shared" si="90"/>
        <v>3</v>
      </c>
      <c r="AA123" s="121" t="s">
        <v>153</v>
      </c>
      <c r="AU123" s="121">
        <f t="shared" si="91"/>
        <v>3</v>
      </c>
      <c r="AV123" s="121" t="s">
        <v>144</v>
      </c>
    </row>
    <row r="124" spans="2:48" s="121" customFormat="1" hidden="1" x14ac:dyDescent="0.25">
      <c r="B124" s="101">
        <v>11</v>
      </c>
      <c r="C124" s="122" t="s">
        <v>127</v>
      </c>
      <c r="D124" s="101">
        <v>12</v>
      </c>
      <c r="E124" s="98">
        <v>4</v>
      </c>
      <c r="F124" s="98">
        <v>4</v>
      </c>
      <c r="G124" s="98"/>
      <c r="H124" s="98"/>
      <c r="I124" s="64">
        <f t="shared" si="83"/>
        <v>1</v>
      </c>
      <c r="J124" s="103">
        <v>12</v>
      </c>
      <c r="K124" s="65">
        <f t="shared" si="84"/>
        <v>1</v>
      </c>
      <c r="L124" s="104">
        <v>12</v>
      </c>
      <c r="M124" s="129">
        <f t="shared" si="85"/>
        <v>1</v>
      </c>
      <c r="N124" s="105">
        <v>12</v>
      </c>
      <c r="O124" s="130">
        <f t="shared" si="86"/>
        <v>1</v>
      </c>
      <c r="P124" s="131">
        <v>8</v>
      </c>
      <c r="Q124" s="131">
        <v>8</v>
      </c>
      <c r="R124" s="102">
        <f t="shared" si="87"/>
        <v>1</v>
      </c>
      <c r="S124" s="132">
        <v>12</v>
      </c>
      <c r="T124" s="119">
        <f t="shared" si="88"/>
        <v>1</v>
      </c>
      <c r="U124" s="120"/>
      <c r="W124" s="121">
        <f t="shared" si="89"/>
        <v>12</v>
      </c>
      <c r="X124" s="121" t="s">
        <v>144</v>
      </c>
      <c r="Z124" s="121">
        <f t="shared" si="90"/>
        <v>12</v>
      </c>
      <c r="AA124" s="121" t="s">
        <v>153</v>
      </c>
      <c r="AU124" s="121">
        <f t="shared" si="91"/>
        <v>12</v>
      </c>
      <c r="AV124" s="121" t="s">
        <v>144</v>
      </c>
    </row>
    <row r="125" spans="2:48" s="121" customFormat="1" hidden="1" x14ac:dyDescent="0.25">
      <c r="B125" s="101">
        <v>12</v>
      </c>
      <c r="C125" s="122" t="s">
        <v>128</v>
      </c>
      <c r="D125" s="101">
        <v>4</v>
      </c>
      <c r="E125" s="98">
        <v>0</v>
      </c>
      <c r="F125" s="98">
        <f t="shared" si="82"/>
        <v>0</v>
      </c>
      <c r="G125" s="98"/>
      <c r="H125" s="98"/>
      <c r="I125" s="64">
        <v>1</v>
      </c>
      <c r="J125" s="103">
        <v>4</v>
      </c>
      <c r="K125" s="65">
        <f t="shared" si="84"/>
        <v>1</v>
      </c>
      <c r="L125" s="104">
        <v>4</v>
      </c>
      <c r="M125" s="129">
        <f t="shared" si="85"/>
        <v>1</v>
      </c>
      <c r="N125" s="105">
        <v>4</v>
      </c>
      <c r="O125" s="130">
        <f t="shared" si="86"/>
        <v>1</v>
      </c>
      <c r="P125" s="131">
        <v>4</v>
      </c>
      <c r="Q125" s="131">
        <v>4</v>
      </c>
      <c r="R125" s="102">
        <v>1</v>
      </c>
      <c r="S125" s="132">
        <v>4</v>
      </c>
      <c r="T125" s="119">
        <f t="shared" si="88"/>
        <v>1</v>
      </c>
      <c r="U125" s="120"/>
      <c r="W125" s="121">
        <f t="shared" si="89"/>
        <v>4</v>
      </c>
      <c r="X125" s="121" t="s">
        <v>144</v>
      </c>
      <c r="Z125" s="121">
        <f t="shared" si="90"/>
        <v>4</v>
      </c>
      <c r="AA125" s="121" t="s">
        <v>153</v>
      </c>
      <c r="AU125" s="121">
        <f t="shared" si="91"/>
        <v>4</v>
      </c>
      <c r="AV125" s="121" t="s">
        <v>144</v>
      </c>
    </row>
    <row r="126" spans="2:48" s="121" customFormat="1" hidden="1" x14ac:dyDescent="0.25">
      <c r="B126" s="101">
        <v>13</v>
      </c>
      <c r="C126" s="122" t="s">
        <v>129</v>
      </c>
      <c r="D126" s="101">
        <v>2</v>
      </c>
      <c r="E126" s="98">
        <v>0</v>
      </c>
      <c r="F126" s="98">
        <v>0</v>
      </c>
      <c r="G126" s="98"/>
      <c r="H126" s="98"/>
      <c r="I126" s="64">
        <v>1</v>
      </c>
      <c r="J126" s="103">
        <v>2</v>
      </c>
      <c r="K126" s="65">
        <f t="shared" si="84"/>
        <v>1</v>
      </c>
      <c r="L126" s="104">
        <v>2</v>
      </c>
      <c r="M126" s="129">
        <f t="shared" si="85"/>
        <v>1</v>
      </c>
      <c r="N126" s="105">
        <v>2</v>
      </c>
      <c r="O126" s="130">
        <f t="shared" si="86"/>
        <v>1</v>
      </c>
      <c r="P126" s="131">
        <v>2</v>
      </c>
      <c r="Q126" s="131">
        <v>2</v>
      </c>
      <c r="R126" s="102">
        <v>1</v>
      </c>
      <c r="S126" s="132">
        <v>2</v>
      </c>
      <c r="T126" s="119">
        <f t="shared" si="88"/>
        <v>1</v>
      </c>
      <c r="U126" s="120"/>
      <c r="W126" s="121">
        <f t="shared" si="89"/>
        <v>2</v>
      </c>
      <c r="X126" s="121" t="s">
        <v>144</v>
      </c>
      <c r="Z126" s="121">
        <f t="shared" si="90"/>
        <v>2</v>
      </c>
      <c r="AA126" s="121" t="s">
        <v>153</v>
      </c>
      <c r="AU126" s="121">
        <f t="shared" si="91"/>
        <v>2</v>
      </c>
      <c r="AV126" s="121" t="s">
        <v>144</v>
      </c>
    </row>
    <row r="127" spans="2:48" s="121" customFormat="1" hidden="1" x14ac:dyDescent="0.25">
      <c r="B127" s="101">
        <v>14</v>
      </c>
      <c r="C127" s="122" t="s">
        <v>130</v>
      </c>
      <c r="D127" s="101">
        <v>3</v>
      </c>
      <c r="E127" s="98">
        <v>0</v>
      </c>
      <c r="F127" s="98">
        <f t="shared" si="82"/>
        <v>0</v>
      </c>
      <c r="G127" s="98"/>
      <c r="H127" s="98"/>
      <c r="I127" s="64">
        <v>1</v>
      </c>
      <c r="J127" s="103">
        <v>3</v>
      </c>
      <c r="K127" s="65">
        <f t="shared" si="84"/>
        <v>1</v>
      </c>
      <c r="L127" s="104">
        <v>3</v>
      </c>
      <c r="M127" s="129">
        <f t="shared" si="85"/>
        <v>1</v>
      </c>
      <c r="N127" s="105">
        <v>3</v>
      </c>
      <c r="O127" s="130">
        <f t="shared" si="86"/>
        <v>1</v>
      </c>
      <c r="P127" s="131">
        <v>3</v>
      </c>
      <c r="Q127" s="131">
        <v>3</v>
      </c>
      <c r="R127" s="102">
        <v>1</v>
      </c>
      <c r="S127" s="132">
        <v>3</v>
      </c>
      <c r="T127" s="119">
        <f t="shared" si="88"/>
        <v>1</v>
      </c>
      <c r="U127" s="120"/>
      <c r="W127" s="121">
        <f t="shared" si="89"/>
        <v>3</v>
      </c>
      <c r="X127" s="121" t="s">
        <v>144</v>
      </c>
      <c r="Z127" s="121">
        <f t="shared" si="90"/>
        <v>3</v>
      </c>
      <c r="AA127" s="121" t="s">
        <v>153</v>
      </c>
      <c r="AU127" s="121">
        <f t="shared" si="91"/>
        <v>3</v>
      </c>
      <c r="AV127" s="121" t="s">
        <v>144</v>
      </c>
    </row>
    <row r="128" spans="2:48" s="121" customFormat="1" hidden="1" x14ac:dyDescent="0.25">
      <c r="B128" s="101">
        <v>15</v>
      </c>
      <c r="C128" s="122" t="s">
        <v>131</v>
      </c>
      <c r="D128" s="101">
        <v>3</v>
      </c>
      <c r="E128" s="98">
        <v>0</v>
      </c>
      <c r="F128" s="98">
        <f t="shared" si="82"/>
        <v>0</v>
      </c>
      <c r="G128" s="98"/>
      <c r="H128" s="98"/>
      <c r="I128" s="64">
        <v>1</v>
      </c>
      <c r="J128" s="103">
        <v>3</v>
      </c>
      <c r="K128" s="65">
        <f t="shared" si="84"/>
        <v>1</v>
      </c>
      <c r="L128" s="104">
        <v>3</v>
      </c>
      <c r="M128" s="129">
        <f t="shared" si="85"/>
        <v>1</v>
      </c>
      <c r="N128" s="105">
        <v>3</v>
      </c>
      <c r="O128" s="130">
        <f t="shared" si="86"/>
        <v>1</v>
      </c>
      <c r="P128" s="131">
        <v>3</v>
      </c>
      <c r="Q128" s="131">
        <v>3</v>
      </c>
      <c r="R128" s="102">
        <v>1</v>
      </c>
      <c r="S128" s="132">
        <v>3</v>
      </c>
      <c r="T128" s="119">
        <f t="shared" si="88"/>
        <v>1</v>
      </c>
      <c r="U128" s="120"/>
      <c r="W128" s="121">
        <f t="shared" si="89"/>
        <v>3</v>
      </c>
      <c r="X128" s="121" t="s">
        <v>144</v>
      </c>
      <c r="Z128" s="121">
        <f t="shared" si="90"/>
        <v>3</v>
      </c>
      <c r="AA128" s="121" t="s">
        <v>153</v>
      </c>
      <c r="AU128" s="121">
        <f t="shared" si="91"/>
        <v>3</v>
      </c>
      <c r="AV128" s="121" t="s">
        <v>144</v>
      </c>
    </row>
    <row r="129" spans="2:48" s="121" customFormat="1" hidden="1" x14ac:dyDescent="0.25">
      <c r="B129" s="101">
        <v>16</v>
      </c>
      <c r="C129" s="122" t="s">
        <v>132</v>
      </c>
      <c r="D129" s="101">
        <v>5</v>
      </c>
      <c r="E129" s="98">
        <v>0</v>
      </c>
      <c r="F129" s="98">
        <f t="shared" si="82"/>
        <v>0</v>
      </c>
      <c r="G129" s="98"/>
      <c r="H129" s="98"/>
      <c r="I129" s="64">
        <v>1</v>
      </c>
      <c r="J129" s="103">
        <v>5</v>
      </c>
      <c r="K129" s="65">
        <f t="shared" si="84"/>
        <v>1</v>
      </c>
      <c r="L129" s="104">
        <v>5</v>
      </c>
      <c r="M129" s="129">
        <f t="shared" si="85"/>
        <v>1</v>
      </c>
      <c r="N129" s="105">
        <v>5</v>
      </c>
      <c r="O129" s="130">
        <f t="shared" si="86"/>
        <v>1</v>
      </c>
      <c r="P129" s="131">
        <v>5</v>
      </c>
      <c r="Q129" s="131">
        <v>5</v>
      </c>
      <c r="R129" s="102">
        <f t="shared" si="87"/>
        <v>1</v>
      </c>
      <c r="S129" s="132">
        <v>5</v>
      </c>
      <c r="T129" s="119">
        <f t="shared" si="88"/>
        <v>1</v>
      </c>
      <c r="U129" s="120"/>
      <c r="W129" s="121">
        <f t="shared" si="89"/>
        <v>5</v>
      </c>
      <c r="X129" s="121" t="s">
        <v>144</v>
      </c>
      <c r="Z129" s="121">
        <f t="shared" si="90"/>
        <v>5</v>
      </c>
      <c r="AA129" s="121" t="s">
        <v>153</v>
      </c>
      <c r="AU129" s="121">
        <f t="shared" si="91"/>
        <v>5</v>
      </c>
      <c r="AV129" s="121" t="s">
        <v>144</v>
      </c>
    </row>
    <row r="130" spans="2:48" s="121" customFormat="1" hidden="1" x14ac:dyDescent="0.25">
      <c r="B130" s="101">
        <v>17</v>
      </c>
      <c r="C130" s="122" t="s">
        <v>133</v>
      </c>
      <c r="D130" s="101">
        <v>4</v>
      </c>
      <c r="E130" s="98">
        <v>0</v>
      </c>
      <c r="F130" s="98">
        <v>0</v>
      </c>
      <c r="G130" s="98"/>
      <c r="H130" s="98"/>
      <c r="I130" s="64">
        <v>1</v>
      </c>
      <c r="J130" s="103">
        <v>4</v>
      </c>
      <c r="K130" s="65">
        <f t="shared" si="84"/>
        <v>1</v>
      </c>
      <c r="L130" s="104">
        <v>4</v>
      </c>
      <c r="M130" s="129">
        <f t="shared" si="85"/>
        <v>1</v>
      </c>
      <c r="N130" s="105">
        <v>4</v>
      </c>
      <c r="O130" s="130">
        <f t="shared" si="86"/>
        <v>1</v>
      </c>
      <c r="P130" s="131">
        <v>4</v>
      </c>
      <c r="Q130" s="131">
        <v>4</v>
      </c>
      <c r="R130" s="102">
        <v>1</v>
      </c>
      <c r="S130" s="132">
        <v>4</v>
      </c>
      <c r="T130" s="119">
        <f t="shared" si="88"/>
        <v>1</v>
      </c>
      <c r="U130" s="120"/>
      <c r="W130" s="121">
        <f t="shared" si="89"/>
        <v>4</v>
      </c>
      <c r="X130" s="121" t="s">
        <v>144</v>
      </c>
      <c r="Z130" s="121">
        <f t="shared" si="90"/>
        <v>4</v>
      </c>
      <c r="AA130" s="121" t="s">
        <v>153</v>
      </c>
      <c r="AU130" s="121">
        <f t="shared" si="91"/>
        <v>4</v>
      </c>
      <c r="AV130" s="121" t="s">
        <v>144</v>
      </c>
    </row>
    <row r="131" spans="2:48" s="121" customFormat="1" hidden="1" x14ac:dyDescent="0.25">
      <c r="B131" s="101">
        <v>18</v>
      </c>
      <c r="C131" s="122" t="s">
        <v>134</v>
      </c>
      <c r="D131" s="101">
        <v>5</v>
      </c>
      <c r="E131" s="98">
        <v>0</v>
      </c>
      <c r="F131" s="98">
        <f t="shared" si="82"/>
        <v>0</v>
      </c>
      <c r="G131" s="98"/>
      <c r="H131" s="98"/>
      <c r="I131" s="64">
        <v>1</v>
      </c>
      <c r="J131" s="103">
        <v>5</v>
      </c>
      <c r="K131" s="65">
        <f t="shared" si="84"/>
        <v>1</v>
      </c>
      <c r="L131" s="104">
        <v>5</v>
      </c>
      <c r="M131" s="129">
        <f t="shared" si="85"/>
        <v>1</v>
      </c>
      <c r="N131" s="105">
        <v>5</v>
      </c>
      <c r="O131" s="130">
        <f t="shared" si="86"/>
        <v>1</v>
      </c>
      <c r="P131" s="131">
        <v>5</v>
      </c>
      <c r="Q131" s="131">
        <v>5</v>
      </c>
      <c r="R131" s="102">
        <f t="shared" si="87"/>
        <v>1</v>
      </c>
      <c r="S131" s="132">
        <v>5</v>
      </c>
      <c r="T131" s="119">
        <f t="shared" si="88"/>
        <v>1</v>
      </c>
      <c r="U131" s="120"/>
      <c r="W131" s="121">
        <f t="shared" si="89"/>
        <v>5</v>
      </c>
      <c r="X131" s="121" t="s">
        <v>144</v>
      </c>
      <c r="Z131" s="121">
        <f t="shared" si="90"/>
        <v>5</v>
      </c>
      <c r="AA131" s="121" t="s">
        <v>153</v>
      </c>
      <c r="AU131" s="121">
        <f t="shared" si="91"/>
        <v>5</v>
      </c>
      <c r="AV131" s="121" t="s">
        <v>144</v>
      </c>
    </row>
    <row r="132" spans="2:48" s="121" customFormat="1" hidden="1" x14ac:dyDescent="0.25">
      <c r="B132" s="101">
        <v>19</v>
      </c>
      <c r="C132" s="122" t="s">
        <v>135</v>
      </c>
      <c r="D132" s="101">
        <v>5</v>
      </c>
      <c r="E132" s="98">
        <v>0</v>
      </c>
      <c r="F132" s="98">
        <v>0</v>
      </c>
      <c r="G132" s="98"/>
      <c r="H132" s="98"/>
      <c r="I132" s="64">
        <v>1</v>
      </c>
      <c r="J132" s="103">
        <v>5</v>
      </c>
      <c r="K132" s="65">
        <f t="shared" si="84"/>
        <v>1</v>
      </c>
      <c r="L132" s="104">
        <v>5</v>
      </c>
      <c r="M132" s="129">
        <f t="shared" si="85"/>
        <v>1</v>
      </c>
      <c r="N132" s="105">
        <v>5</v>
      </c>
      <c r="O132" s="130">
        <f t="shared" si="86"/>
        <v>1</v>
      </c>
      <c r="P132" s="131">
        <v>5</v>
      </c>
      <c r="Q132" s="131">
        <v>5</v>
      </c>
      <c r="R132" s="102">
        <v>1</v>
      </c>
      <c r="S132" s="132">
        <v>5</v>
      </c>
      <c r="T132" s="119">
        <f t="shared" si="88"/>
        <v>1</v>
      </c>
      <c r="U132" s="120"/>
      <c r="W132" s="121">
        <f t="shared" si="89"/>
        <v>5</v>
      </c>
      <c r="X132" s="121" t="s">
        <v>144</v>
      </c>
      <c r="Z132" s="121">
        <f t="shared" si="90"/>
        <v>5</v>
      </c>
      <c r="AA132" s="121" t="s">
        <v>153</v>
      </c>
      <c r="AU132" s="121">
        <f t="shared" si="91"/>
        <v>5</v>
      </c>
      <c r="AV132" s="121" t="s">
        <v>144</v>
      </c>
    </row>
    <row r="133" spans="2:48" s="121" customFormat="1" hidden="1" x14ac:dyDescent="0.25">
      <c r="B133" s="101">
        <v>20</v>
      </c>
      <c r="C133" s="122" t="s">
        <v>136</v>
      </c>
      <c r="D133" s="101">
        <v>4</v>
      </c>
      <c r="E133" s="98">
        <v>0</v>
      </c>
      <c r="F133" s="98">
        <f t="shared" si="82"/>
        <v>0</v>
      </c>
      <c r="G133" s="98"/>
      <c r="H133" s="98"/>
      <c r="I133" s="64">
        <v>1</v>
      </c>
      <c r="J133" s="103">
        <v>4</v>
      </c>
      <c r="K133" s="65">
        <f t="shared" si="84"/>
        <v>1</v>
      </c>
      <c r="L133" s="104">
        <v>4</v>
      </c>
      <c r="M133" s="129">
        <f t="shared" si="85"/>
        <v>1</v>
      </c>
      <c r="N133" s="105">
        <v>4</v>
      </c>
      <c r="O133" s="130">
        <f t="shared" si="86"/>
        <v>1</v>
      </c>
      <c r="P133" s="131">
        <v>4</v>
      </c>
      <c r="Q133" s="131">
        <v>4</v>
      </c>
      <c r="R133" s="102">
        <f t="shared" si="87"/>
        <v>1</v>
      </c>
      <c r="S133" s="132">
        <v>4</v>
      </c>
      <c r="T133" s="119">
        <f t="shared" si="88"/>
        <v>1</v>
      </c>
      <c r="U133" s="120"/>
      <c r="W133" s="121">
        <f t="shared" si="89"/>
        <v>4</v>
      </c>
      <c r="X133" s="121" t="s">
        <v>144</v>
      </c>
      <c r="Z133" s="121">
        <f t="shared" si="90"/>
        <v>4</v>
      </c>
      <c r="AA133" s="121" t="s">
        <v>153</v>
      </c>
      <c r="AU133" s="121">
        <f t="shared" si="91"/>
        <v>4</v>
      </c>
      <c r="AV133" s="121" t="s">
        <v>144</v>
      </c>
    </row>
    <row r="134" spans="2:48" s="121" customFormat="1" hidden="1" x14ac:dyDescent="0.25">
      <c r="B134" s="101">
        <v>21</v>
      </c>
      <c r="C134" s="122" t="s">
        <v>171</v>
      </c>
      <c r="D134" s="101">
        <v>20</v>
      </c>
      <c r="E134" s="98">
        <v>9</v>
      </c>
      <c r="F134" s="98">
        <v>9</v>
      </c>
      <c r="G134" s="98"/>
      <c r="H134" s="98"/>
      <c r="I134" s="64">
        <v>1</v>
      </c>
      <c r="J134" s="103">
        <v>20</v>
      </c>
      <c r="K134" s="65">
        <f t="shared" si="84"/>
        <v>1</v>
      </c>
      <c r="L134" s="104">
        <v>20</v>
      </c>
      <c r="M134" s="129">
        <f t="shared" si="85"/>
        <v>1</v>
      </c>
      <c r="N134" s="105">
        <v>20</v>
      </c>
      <c r="O134" s="130">
        <f t="shared" si="86"/>
        <v>1</v>
      </c>
      <c r="P134" s="131">
        <v>11</v>
      </c>
      <c r="Q134" s="131">
        <v>11</v>
      </c>
      <c r="R134" s="102">
        <f t="shared" si="87"/>
        <v>1</v>
      </c>
      <c r="S134" s="132">
        <v>20</v>
      </c>
      <c r="T134" s="119">
        <f t="shared" si="88"/>
        <v>1</v>
      </c>
      <c r="U134" s="120"/>
      <c r="W134" s="121">
        <f t="shared" si="89"/>
        <v>20</v>
      </c>
      <c r="X134" s="121" t="s">
        <v>144</v>
      </c>
      <c r="Z134" s="121">
        <f t="shared" si="90"/>
        <v>20</v>
      </c>
      <c r="AA134" s="121" t="s">
        <v>153</v>
      </c>
    </row>
    <row r="135" spans="2:48" s="126" customFormat="1" hidden="1" x14ac:dyDescent="0.25">
      <c r="B135" s="280" t="s">
        <v>46</v>
      </c>
      <c r="C135" s="280"/>
      <c r="D135" s="123">
        <f>SUM(D114:D134)</f>
        <v>153</v>
      </c>
      <c r="E135" s="123">
        <f>SUM(E114:E134)</f>
        <v>43</v>
      </c>
      <c r="F135" s="123">
        <f>SUM(F114:F134)</f>
        <v>43</v>
      </c>
      <c r="G135" s="123"/>
      <c r="H135" s="123"/>
      <c r="I135" s="124">
        <f>F135/E135</f>
        <v>1</v>
      </c>
      <c r="J135" s="123">
        <f>SUM(J114:J134)</f>
        <v>153</v>
      </c>
      <c r="K135" s="124">
        <f t="shared" si="84"/>
        <v>1</v>
      </c>
      <c r="L135" s="123">
        <f>SUM(L114:L134)</f>
        <v>153</v>
      </c>
      <c r="M135" s="124">
        <f t="shared" si="85"/>
        <v>1</v>
      </c>
      <c r="N135" s="123">
        <f>SUM(N114:N134)</f>
        <v>153</v>
      </c>
      <c r="O135" s="124">
        <f>N135/D135</f>
        <v>1</v>
      </c>
      <c r="P135" s="123">
        <f>SUM(P114:P134)</f>
        <v>110</v>
      </c>
      <c r="Q135" s="123">
        <f>SUM(Q114:Q134)</f>
        <v>110</v>
      </c>
      <c r="R135" s="124">
        <f>Q135/P135</f>
        <v>1</v>
      </c>
      <c r="S135" s="123">
        <f>SUM(S114:S134)</f>
        <v>153</v>
      </c>
      <c r="T135" s="124">
        <f t="shared" si="88"/>
        <v>1</v>
      </c>
      <c r="U135" s="120"/>
      <c r="W135" s="121">
        <f t="shared" si="89"/>
        <v>153</v>
      </c>
      <c r="X135" s="121"/>
      <c r="AU135" s="121">
        <f t="shared" si="91"/>
        <v>153</v>
      </c>
      <c r="AV135" s="121" t="s">
        <v>144</v>
      </c>
    </row>
    <row r="136" spans="2:48" s="121" customFormat="1" hidden="1" x14ac:dyDescent="0.25">
      <c r="B136" s="284" t="s">
        <v>21</v>
      </c>
      <c r="C136" s="284"/>
      <c r="D136" s="133">
        <f>D31+D42+D51+D59+D79+D93+D112+D135</f>
        <v>4481</v>
      </c>
      <c r="E136" s="133">
        <f>E31+E42+E51+E59+E79+E93+E112+E135</f>
        <v>3466</v>
      </c>
      <c r="F136" s="133">
        <f>F31+F42+F51+F59+F79+F93+F112+F135</f>
        <v>3466</v>
      </c>
      <c r="G136" s="133"/>
      <c r="H136" s="133"/>
      <c r="I136" s="134">
        <f>F136/E136</f>
        <v>1</v>
      </c>
      <c r="J136" s="133">
        <f>J31+J42+J51+J59+J79+J93+J112+J135</f>
        <v>4481</v>
      </c>
      <c r="K136" s="134">
        <f t="shared" si="84"/>
        <v>1</v>
      </c>
      <c r="L136" s="133">
        <f>L31+L42+L51+L59+L79+L93+L112+L135</f>
        <v>4481</v>
      </c>
      <c r="M136" s="134">
        <f t="shared" si="85"/>
        <v>1</v>
      </c>
      <c r="N136" s="133">
        <f>N31+N42+N51+N59+N79+N93+N112+N135</f>
        <v>4481</v>
      </c>
      <c r="O136" s="134">
        <f>N136/D136</f>
        <v>1</v>
      </c>
      <c r="P136" s="133">
        <f>P31+P42+P51+P59+P79+P93+P112+P135</f>
        <v>1015</v>
      </c>
      <c r="Q136" s="133">
        <f>Q31+Q42+Q51+Q59+Q79+Q93+Q112+Q135</f>
        <v>1015</v>
      </c>
      <c r="R136" s="134">
        <f>Q136/P136</f>
        <v>1</v>
      </c>
      <c r="S136" s="133">
        <f>S31+S42+S51+S59+S79+S93+S112+S135</f>
        <v>4161</v>
      </c>
      <c r="T136" s="134">
        <f t="shared" si="88"/>
        <v>0.92858736889087257</v>
      </c>
      <c r="U136" s="120"/>
    </row>
  </sheetData>
  <mergeCells count="34">
    <mergeCell ref="B94:T94"/>
    <mergeCell ref="B112:C112"/>
    <mergeCell ref="B113:S113"/>
    <mergeCell ref="B135:C135"/>
    <mergeCell ref="B136:C136"/>
    <mergeCell ref="B93:C93"/>
    <mergeCell ref="B6:T6"/>
    <mergeCell ref="B31:C31"/>
    <mergeCell ref="B32:T32"/>
    <mergeCell ref="B42:C42"/>
    <mergeCell ref="B43:T43"/>
    <mergeCell ref="B51:C51"/>
    <mergeCell ref="B52:T52"/>
    <mergeCell ref="B59:C59"/>
    <mergeCell ref="B60:T60"/>
    <mergeCell ref="B79:C79"/>
    <mergeCell ref="B80:T80"/>
    <mergeCell ref="U4:U5"/>
    <mergeCell ref="F5:G5"/>
    <mergeCell ref="H5:I5"/>
    <mergeCell ref="L5:M5"/>
    <mergeCell ref="N5:O5"/>
    <mergeCell ref="Q5:R5"/>
    <mergeCell ref="B1:T1"/>
    <mergeCell ref="B2:T2"/>
    <mergeCell ref="B3:T3"/>
    <mergeCell ref="B4:B5"/>
    <mergeCell ref="C4:C5"/>
    <mergeCell ref="D4:D5"/>
    <mergeCell ref="E4:I4"/>
    <mergeCell ref="J4:K5"/>
    <mergeCell ref="L4:O4"/>
    <mergeCell ref="P4:R4"/>
    <mergeCell ref="S4:T4"/>
  </mergeCells>
  <pageMargins left="0.13" right="0.06" top="0.13" bottom="0.16" header="0.27" footer="0.18"/>
  <pageSetup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5EE4-18C1-47E4-87A1-A07A59B921AA}">
  <dimension ref="B1:AV136"/>
  <sheetViews>
    <sheetView showGridLines="0" zoomScale="85" zoomScaleNormal="85" workbookViewId="0">
      <selection activeCell="L137" sqref="L137"/>
    </sheetView>
  </sheetViews>
  <sheetFormatPr defaultColWidth="8.7109375" defaultRowHeight="15" x14ac:dyDescent="0.25"/>
  <cols>
    <col min="1" max="1" width="8.7109375" style="112"/>
    <col min="2" max="2" width="6.5703125" style="135" customWidth="1"/>
    <col min="3" max="3" width="14.28515625" style="112" customWidth="1"/>
    <col min="4" max="4" width="8.7109375" style="135" customWidth="1"/>
    <col min="5" max="5" width="9.28515625" style="135" customWidth="1"/>
    <col min="6" max="8" width="7.28515625" style="135" customWidth="1"/>
    <col min="9" max="9" width="8.28515625" style="135" customWidth="1"/>
    <col min="10" max="10" width="5.42578125" style="135" customWidth="1"/>
    <col min="11" max="11" width="7.42578125" style="135" customWidth="1"/>
    <col min="12" max="12" width="6.28515625" style="135" customWidth="1"/>
    <col min="13" max="13" width="7.42578125" style="135" customWidth="1"/>
    <col min="14" max="14" width="7" style="135" customWidth="1"/>
    <col min="15" max="15" width="7.28515625" style="135" customWidth="1"/>
    <col min="16" max="16" width="9.7109375" style="135" customWidth="1"/>
    <col min="17" max="17" width="5.5703125" style="135" customWidth="1"/>
    <col min="18" max="18" width="6.28515625" style="135" customWidth="1"/>
    <col min="19" max="19" width="8.5703125" style="135" customWidth="1"/>
    <col min="20" max="20" width="7.42578125" style="135" customWidth="1"/>
    <col min="21" max="21" width="36.5703125" style="111" hidden="1" customWidth="1"/>
    <col min="22" max="22" width="29.28515625" style="112" hidden="1" customWidth="1"/>
    <col min="23" max="23" width="8.7109375" style="112" hidden="1" customWidth="1"/>
    <col min="24" max="24" width="59" style="112" hidden="1" customWidth="1"/>
    <col min="25" max="26" width="8.7109375" style="112" hidden="1" customWidth="1"/>
    <col min="27" max="27" width="13.7109375" style="112" hidden="1" customWidth="1"/>
    <col min="28" max="48" width="8.7109375" style="112" customWidth="1"/>
    <col min="49" max="16384" width="8.7109375" style="112"/>
  </cols>
  <sheetData>
    <row r="1" spans="2:48" x14ac:dyDescent="0.25">
      <c r="B1" s="239" t="s"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</row>
    <row r="2" spans="2:48" x14ac:dyDescent="0.25">
      <c r="B2" s="239" t="s">
        <v>176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</row>
    <row r="3" spans="2:48" x14ac:dyDescent="0.25">
      <c r="B3" s="240" t="s">
        <v>142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</row>
    <row r="4" spans="2:48" ht="38.65" customHeight="1" x14ac:dyDescent="0.25">
      <c r="B4" s="241" t="s">
        <v>3</v>
      </c>
      <c r="C4" s="241" t="s">
        <v>25</v>
      </c>
      <c r="D4" s="300" t="s">
        <v>143</v>
      </c>
      <c r="E4" s="302" t="s">
        <v>173</v>
      </c>
      <c r="F4" s="302"/>
      <c r="G4" s="302"/>
      <c r="H4" s="302"/>
      <c r="I4" s="279"/>
      <c r="J4" s="303" t="s">
        <v>7</v>
      </c>
      <c r="K4" s="304"/>
      <c r="L4" s="307" t="s">
        <v>8</v>
      </c>
      <c r="M4" s="308"/>
      <c r="N4" s="308"/>
      <c r="O4" s="309"/>
      <c r="P4" s="273" t="s">
        <v>138</v>
      </c>
      <c r="Q4" s="274"/>
      <c r="R4" s="275"/>
      <c r="S4" s="298" t="s">
        <v>157</v>
      </c>
      <c r="T4" s="299"/>
      <c r="U4" s="259" t="s">
        <v>9</v>
      </c>
    </row>
    <row r="5" spans="2:48" ht="43.5" customHeight="1" x14ac:dyDescent="0.25">
      <c r="B5" s="241"/>
      <c r="C5" s="241"/>
      <c r="D5" s="301"/>
      <c r="E5" s="113" t="s">
        <v>5</v>
      </c>
      <c r="F5" s="310" t="s">
        <v>10</v>
      </c>
      <c r="G5" s="310"/>
      <c r="H5" s="278" t="s">
        <v>174</v>
      </c>
      <c r="I5" s="279"/>
      <c r="J5" s="305"/>
      <c r="K5" s="306"/>
      <c r="L5" s="311" t="s">
        <v>11</v>
      </c>
      <c r="M5" s="311"/>
      <c r="N5" s="312" t="s">
        <v>12</v>
      </c>
      <c r="O5" s="312"/>
      <c r="P5" s="114" t="s">
        <v>5</v>
      </c>
      <c r="Q5" s="278" t="s">
        <v>140</v>
      </c>
      <c r="R5" s="279"/>
      <c r="S5" s="155" t="s">
        <v>158</v>
      </c>
      <c r="T5" s="155" t="s">
        <v>159</v>
      </c>
      <c r="U5" s="259"/>
    </row>
    <row r="6" spans="2:48" hidden="1" x14ac:dyDescent="0.25">
      <c r="B6" s="281" t="s">
        <v>13</v>
      </c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3"/>
      <c r="U6" s="116"/>
    </row>
    <row r="7" spans="2:48" s="121" customFormat="1" hidden="1" x14ac:dyDescent="0.25">
      <c r="B7" s="117">
        <v>1</v>
      </c>
      <c r="C7" s="118" t="s">
        <v>27</v>
      </c>
      <c r="D7" s="117">
        <v>135</v>
      </c>
      <c r="E7" s="98">
        <v>116</v>
      </c>
      <c r="F7" s="98">
        <f>E7</f>
        <v>116</v>
      </c>
      <c r="G7" s="98"/>
      <c r="H7" s="98"/>
      <c r="I7" s="64">
        <f>F7/E7</f>
        <v>1</v>
      </c>
      <c r="J7" s="107">
        <v>135</v>
      </c>
      <c r="K7" s="65">
        <f t="shared" ref="K7:K30" si="0">J7/D7</f>
        <v>1</v>
      </c>
      <c r="L7" s="104">
        <v>135</v>
      </c>
      <c r="M7" s="66">
        <f t="shared" ref="M7:M31" si="1">L7/D7</f>
        <v>1</v>
      </c>
      <c r="N7" s="105">
        <v>135</v>
      </c>
      <c r="O7" s="106">
        <f>N7/D7</f>
        <v>1</v>
      </c>
      <c r="P7" s="98">
        <v>19</v>
      </c>
      <c r="Q7" s="98">
        <v>19</v>
      </c>
      <c r="R7" s="64">
        <f>Q7/P7</f>
        <v>1</v>
      </c>
      <c r="S7" s="156">
        <v>128</v>
      </c>
      <c r="T7" s="119">
        <f t="shared" ref="T7:T31" si="2">S7/D7</f>
        <v>0.94814814814814818</v>
      </c>
      <c r="U7" s="120"/>
      <c r="W7" s="121">
        <f t="shared" ref="W7:W30" si="3">E7+P7</f>
        <v>135</v>
      </c>
      <c r="Z7" s="121">
        <f>F7+Q7</f>
        <v>135</v>
      </c>
      <c r="AA7" s="121" t="s">
        <v>153</v>
      </c>
      <c r="AU7" s="121">
        <f t="shared" ref="AU7:AU26" si="4">F7+Q7</f>
        <v>135</v>
      </c>
      <c r="AV7" s="121" t="s">
        <v>144</v>
      </c>
    </row>
    <row r="8" spans="2:48" s="121" customFormat="1" hidden="1" x14ac:dyDescent="0.25">
      <c r="B8" s="117">
        <v>2</v>
      </c>
      <c r="C8" s="122" t="s">
        <v>151</v>
      </c>
      <c r="D8" s="117">
        <v>205</v>
      </c>
      <c r="E8" s="98">
        <v>177</v>
      </c>
      <c r="F8" s="98">
        <v>177</v>
      </c>
      <c r="G8" s="98"/>
      <c r="H8" s="98"/>
      <c r="I8" s="64">
        <f t="shared" ref="I8:I30" si="5">F8/E8</f>
        <v>1</v>
      </c>
      <c r="J8" s="107">
        <v>205</v>
      </c>
      <c r="K8" s="65">
        <f t="shared" si="0"/>
        <v>1</v>
      </c>
      <c r="L8" s="104">
        <v>205</v>
      </c>
      <c r="M8" s="66">
        <f t="shared" si="1"/>
        <v>1</v>
      </c>
      <c r="N8" s="105">
        <v>205</v>
      </c>
      <c r="O8" s="106">
        <f t="shared" ref="O8:O30" si="6">N8/D8</f>
        <v>1</v>
      </c>
      <c r="P8" s="98">
        <v>28</v>
      </c>
      <c r="Q8" s="98">
        <v>28</v>
      </c>
      <c r="R8" s="64">
        <f t="shared" ref="R8:R26" si="7">Q8/P8</f>
        <v>1</v>
      </c>
      <c r="S8" s="156">
        <v>205</v>
      </c>
      <c r="T8" s="119">
        <f t="shared" si="2"/>
        <v>1</v>
      </c>
      <c r="U8" s="120"/>
      <c r="W8" s="121">
        <f t="shared" si="3"/>
        <v>205</v>
      </c>
      <c r="Z8" s="121">
        <f t="shared" ref="Z8:Z30" si="8">E8+P8</f>
        <v>205</v>
      </c>
      <c r="AA8" s="121" t="s">
        <v>153</v>
      </c>
      <c r="AU8" s="121">
        <f t="shared" si="4"/>
        <v>205</v>
      </c>
      <c r="AV8" s="121" t="s">
        <v>144</v>
      </c>
    </row>
    <row r="9" spans="2:48" s="121" customFormat="1" hidden="1" x14ac:dyDescent="0.25">
      <c r="B9" s="117">
        <v>3</v>
      </c>
      <c r="C9" s="122" t="s">
        <v>152</v>
      </c>
      <c r="D9" s="117">
        <v>33</v>
      </c>
      <c r="E9" s="98">
        <v>29</v>
      </c>
      <c r="F9" s="98">
        <f t="shared" ref="F9" si="9">E9</f>
        <v>29</v>
      </c>
      <c r="G9" s="98"/>
      <c r="H9" s="98"/>
      <c r="I9" s="64">
        <f t="shared" si="5"/>
        <v>1</v>
      </c>
      <c r="J9" s="107">
        <v>33</v>
      </c>
      <c r="K9" s="65">
        <f t="shared" si="0"/>
        <v>1</v>
      </c>
      <c r="L9" s="104">
        <v>33</v>
      </c>
      <c r="M9" s="66">
        <f t="shared" si="1"/>
        <v>1</v>
      </c>
      <c r="N9" s="105">
        <v>33</v>
      </c>
      <c r="O9" s="106">
        <f t="shared" si="6"/>
        <v>1</v>
      </c>
      <c r="P9" s="98">
        <v>4</v>
      </c>
      <c r="Q9" s="98">
        <v>4</v>
      </c>
      <c r="R9" s="64">
        <f t="shared" si="7"/>
        <v>1</v>
      </c>
      <c r="S9" s="156">
        <v>33</v>
      </c>
      <c r="T9" s="119">
        <f t="shared" si="2"/>
        <v>1</v>
      </c>
      <c r="U9" s="120"/>
      <c r="W9" s="121">
        <f t="shared" si="3"/>
        <v>33</v>
      </c>
      <c r="Z9" s="121">
        <f t="shared" si="8"/>
        <v>33</v>
      </c>
      <c r="AA9" s="121" t="s">
        <v>153</v>
      </c>
    </row>
    <row r="10" spans="2:48" s="121" customFormat="1" hidden="1" x14ac:dyDescent="0.25">
      <c r="B10" s="117">
        <v>4</v>
      </c>
      <c r="C10" s="122" t="s">
        <v>29</v>
      </c>
      <c r="D10" s="117">
        <v>91</v>
      </c>
      <c r="E10" s="98">
        <v>75</v>
      </c>
      <c r="F10" s="98">
        <v>75</v>
      </c>
      <c r="G10" s="98"/>
      <c r="H10" s="98"/>
      <c r="I10" s="64">
        <f t="shared" si="5"/>
        <v>1</v>
      </c>
      <c r="J10" s="107">
        <v>91</v>
      </c>
      <c r="K10" s="65">
        <f t="shared" si="0"/>
        <v>1</v>
      </c>
      <c r="L10" s="104">
        <v>91</v>
      </c>
      <c r="M10" s="66">
        <f t="shared" si="1"/>
        <v>1</v>
      </c>
      <c r="N10" s="105">
        <v>91</v>
      </c>
      <c r="O10" s="106">
        <f t="shared" si="6"/>
        <v>1</v>
      </c>
      <c r="P10" s="98">
        <v>16</v>
      </c>
      <c r="Q10" s="98">
        <v>16</v>
      </c>
      <c r="R10" s="64">
        <f t="shared" si="7"/>
        <v>1</v>
      </c>
      <c r="S10" s="156">
        <v>80</v>
      </c>
      <c r="T10" s="119">
        <f t="shared" si="2"/>
        <v>0.87912087912087911</v>
      </c>
      <c r="U10" s="120"/>
      <c r="W10" s="121">
        <f t="shared" si="3"/>
        <v>91</v>
      </c>
      <c r="Z10" s="121">
        <f t="shared" si="8"/>
        <v>91</v>
      </c>
      <c r="AA10" s="121" t="s">
        <v>153</v>
      </c>
      <c r="AU10" s="121">
        <f t="shared" si="4"/>
        <v>91</v>
      </c>
      <c r="AV10" s="121" t="s">
        <v>144</v>
      </c>
    </row>
    <row r="11" spans="2:48" s="121" customFormat="1" hidden="1" x14ac:dyDescent="0.25">
      <c r="B11" s="117">
        <v>5</v>
      </c>
      <c r="C11" s="122" t="s">
        <v>30</v>
      </c>
      <c r="D11" s="117">
        <v>64</v>
      </c>
      <c r="E11" s="98">
        <v>52</v>
      </c>
      <c r="F11" s="98">
        <v>52</v>
      </c>
      <c r="G11" s="98"/>
      <c r="H11" s="98"/>
      <c r="I11" s="64">
        <f t="shared" si="5"/>
        <v>1</v>
      </c>
      <c r="J11" s="107">
        <v>64</v>
      </c>
      <c r="K11" s="65">
        <f t="shared" si="0"/>
        <v>1</v>
      </c>
      <c r="L11" s="104">
        <v>64</v>
      </c>
      <c r="M11" s="66">
        <f t="shared" si="1"/>
        <v>1</v>
      </c>
      <c r="N11" s="105">
        <v>64</v>
      </c>
      <c r="O11" s="106">
        <f t="shared" si="6"/>
        <v>1</v>
      </c>
      <c r="P11" s="98">
        <v>12</v>
      </c>
      <c r="Q11" s="98">
        <v>12</v>
      </c>
      <c r="R11" s="64">
        <f t="shared" si="7"/>
        <v>1</v>
      </c>
      <c r="S11" s="156">
        <v>64</v>
      </c>
      <c r="T11" s="119">
        <f t="shared" si="2"/>
        <v>1</v>
      </c>
      <c r="U11" s="120"/>
      <c r="W11" s="121">
        <f t="shared" si="3"/>
        <v>64</v>
      </c>
      <c r="Z11" s="121">
        <f t="shared" si="8"/>
        <v>64</v>
      </c>
      <c r="AA11" s="121" t="s">
        <v>153</v>
      </c>
      <c r="AU11" s="121">
        <f t="shared" si="4"/>
        <v>64</v>
      </c>
      <c r="AV11" s="121" t="s">
        <v>144</v>
      </c>
    </row>
    <row r="12" spans="2:48" s="121" customFormat="1" hidden="1" x14ac:dyDescent="0.25">
      <c r="B12" s="117">
        <v>6</v>
      </c>
      <c r="C12" s="122" t="s">
        <v>160</v>
      </c>
      <c r="D12" s="117">
        <v>126</v>
      </c>
      <c r="E12" s="98">
        <v>108</v>
      </c>
      <c r="F12" s="98">
        <v>108</v>
      </c>
      <c r="G12" s="98"/>
      <c r="H12" s="98"/>
      <c r="I12" s="64">
        <f t="shared" si="5"/>
        <v>1</v>
      </c>
      <c r="J12" s="107">
        <v>126</v>
      </c>
      <c r="K12" s="65">
        <f t="shared" si="0"/>
        <v>1</v>
      </c>
      <c r="L12" s="104">
        <v>126</v>
      </c>
      <c r="M12" s="66">
        <f t="shared" si="1"/>
        <v>1</v>
      </c>
      <c r="N12" s="105">
        <v>126</v>
      </c>
      <c r="O12" s="106">
        <f t="shared" si="6"/>
        <v>1</v>
      </c>
      <c r="P12" s="98">
        <v>18</v>
      </c>
      <c r="Q12" s="98">
        <v>18</v>
      </c>
      <c r="R12" s="64">
        <f t="shared" si="7"/>
        <v>1</v>
      </c>
      <c r="S12" s="156">
        <v>126</v>
      </c>
      <c r="T12" s="119">
        <f t="shared" si="2"/>
        <v>1</v>
      </c>
      <c r="U12" s="120"/>
      <c r="W12" s="121">
        <f t="shared" si="3"/>
        <v>126</v>
      </c>
      <c r="Z12" s="121">
        <f t="shared" si="8"/>
        <v>126</v>
      </c>
      <c r="AA12" s="121" t="s">
        <v>153</v>
      </c>
      <c r="AU12" s="121">
        <f t="shared" si="4"/>
        <v>126</v>
      </c>
      <c r="AV12" s="121" t="s">
        <v>144</v>
      </c>
    </row>
    <row r="13" spans="2:48" s="121" customFormat="1" hidden="1" x14ac:dyDescent="0.25">
      <c r="B13" s="117">
        <v>7</v>
      </c>
      <c r="C13" s="122" t="s">
        <v>161</v>
      </c>
      <c r="D13" s="117">
        <v>81</v>
      </c>
      <c r="E13" s="98">
        <v>58</v>
      </c>
      <c r="F13" s="98">
        <v>58</v>
      </c>
      <c r="G13" s="98"/>
      <c r="H13" s="98"/>
      <c r="I13" s="64">
        <f t="shared" si="5"/>
        <v>1</v>
      </c>
      <c r="J13" s="107">
        <v>81</v>
      </c>
      <c r="K13" s="65">
        <f t="shared" si="0"/>
        <v>1</v>
      </c>
      <c r="L13" s="104">
        <v>81</v>
      </c>
      <c r="M13" s="66">
        <f t="shared" si="1"/>
        <v>1</v>
      </c>
      <c r="N13" s="105">
        <v>81</v>
      </c>
      <c r="O13" s="106">
        <f t="shared" si="6"/>
        <v>1</v>
      </c>
      <c r="P13" s="98">
        <v>23</v>
      </c>
      <c r="Q13" s="98">
        <v>23</v>
      </c>
      <c r="R13" s="64">
        <f t="shared" si="7"/>
        <v>1</v>
      </c>
      <c r="S13" s="156">
        <v>81</v>
      </c>
      <c r="T13" s="119">
        <f t="shared" si="2"/>
        <v>1</v>
      </c>
      <c r="U13" s="120"/>
      <c r="W13" s="121">
        <f t="shared" si="3"/>
        <v>81</v>
      </c>
      <c r="Z13" s="121">
        <f t="shared" si="8"/>
        <v>81</v>
      </c>
      <c r="AA13" s="121" t="s">
        <v>153</v>
      </c>
    </row>
    <row r="14" spans="2:48" s="121" customFormat="1" hidden="1" x14ac:dyDescent="0.25">
      <c r="B14" s="117">
        <v>8</v>
      </c>
      <c r="C14" s="122" t="s">
        <v>162</v>
      </c>
      <c r="D14" s="117">
        <v>14</v>
      </c>
      <c r="E14" s="98">
        <f t="shared" ref="E14:E30" si="10">D14-P14</f>
        <v>13</v>
      </c>
      <c r="F14" s="98">
        <f t="shared" ref="F14:F30" si="11">E14</f>
        <v>13</v>
      </c>
      <c r="G14" s="98"/>
      <c r="H14" s="98"/>
      <c r="I14" s="64">
        <f t="shared" si="5"/>
        <v>1</v>
      </c>
      <c r="J14" s="107">
        <v>14</v>
      </c>
      <c r="K14" s="65">
        <f t="shared" si="0"/>
        <v>1</v>
      </c>
      <c r="L14" s="104">
        <v>14</v>
      </c>
      <c r="M14" s="66">
        <f t="shared" si="1"/>
        <v>1</v>
      </c>
      <c r="N14" s="105">
        <v>14</v>
      </c>
      <c r="O14" s="106">
        <f t="shared" si="6"/>
        <v>1</v>
      </c>
      <c r="P14" s="98">
        <v>1</v>
      </c>
      <c r="Q14" s="98">
        <v>1</v>
      </c>
      <c r="R14" s="64">
        <f t="shared" si="7"/>
        <v>1</v>
      </c>
      <c r="S14" s="156">
        <v>14</v>
      </c>
      <c r="T14" s="119">
        <f t="shared" si="2"/>
        <v>1</v>
      </c>
      <c r="U14" s="120"/>
      <c r="W14" s="121">
        <f t="shared" si="3"/>
        <v>14</v>
      </c>
      <c r="Z14" s="121">
        <f t="shared" si="8"/>
        <v>14</v>
      </c>
      <c r="AA14" s="121" t="s">
        <v>153</v>
      </c>
      <c r="AU14" s="121">
        <f t="shared" si="4"/>
        <v>14</v>
      </c>
      <c r="AV14" s="121" t="s">
        <v>144</v>
      </c>
    </row>
    <row r="15" spans="2:48" s="121" customFormat="1" hidden="1" x14ac:dyDescent="0.25">
      <c r="B15" s="117">
        <v>9</v>
      </c>
      <c r="C15" s="122" t="s">
        <v>163</v>
      </c>
      <c r="D15" s="117">
        <v>4</v>
      </c>
      <c r="E15" s="98">
        <v>4</v>
      </c>
      <c r="F15" s="98">
        <v>4</v>
      </c>
      <c r="G15" s="98"/>
      <c r="H15" s="98"/>
      <c r="I15" s="64">
        <f t="shared" si="5"/>
        <v>1</v>
      </c>
      <c r="J15" s="107">
        <v>4</v>
      </c>
      <c r="K15" s="65">
        <f t="shared" si="0"/>
        <v>1</v>
      </c>
      <c r="L15" s="104">
        <v>4</v>
      </c>
      <c r="M15" s="66">
        <f t="shared" si="1"/>
        <v>1</v>
      </c>
      <c r="N15" s="105">
        <v>4</v>
      </c>
      <c r="O15" s="106">
        <f t="shared" si="6"/>
        <v>1</v>
      </c>
      <c r="P15" s="98">
        <v>0</v>
      </c>
      <c r="Q15" s="98">
        <v>0</v>
      </c>
      <c r="R15" s="64">
        <v>1</v>
      </c>
      <c r="S15" s="156">
        <v>4</v>
      </c>
      <c r="T15" s="119">
        <f t="shared" si="2"/>
        <v>1</v>
      </c>
      <c r="U15" s="120"/>
      <c r="W15" s="121">
        <f t="shared" si="3"/>
        <v>4</v>
      </c>
      <c r="Z15" s="121">
        <f t="shared" si="8"/>
        <v>4</v>
      </c>
      <c r="AA15" s="121" t="s">
        <v>153</v>
      </c>
    </row>
    <row r="16" spans="2:48" s="121" customFormat="1" hidden="1" x14ac:dyDescent="0.25">
      <c r="B16" s="117">
        <v>10</v>
      </c>
      <c r="C16" s="122" t="s">
        <v>164</v>
      </c>
      <c r="D16" s="117">
        <v>40</v>
      </c>
      <c r="E16" s="98">
        <v>37</v>
      </c>
      <c r="F16" s="98">
        <f t="shared" si="11"/>
        <v>37</v>
      </c>
      <c r="G16" s="98"/>
      <c r="H16" s="98"/>
      <c r="I16" s="64">
        <f t="shared" si="5"/>
        <v>1</v>
      </c>
      <c r="J16" s="107">
        <v>40</v>
      </c>
      <c r="K16" s="65">
        <f t="shared" si="0"/>
        <v>1</v>
      </c>
      <c r="L16" s="104">
        <v>40</v>
      </c>
      <c r="M16" s="66">
        <f t="shared" si="1"/>
        <v>1</v>
      </c>
      <c r="N16" s="105">
        <v>40</v>
      </c>
      <c r="O16" s="106">
        <f t="shared" si="6"/>
        <v>1</v>
      </c>
      <c r="P16" s="98">
        <v>3</v>
      </c>
      <c r="Q16" s="98">
        <v>3</v>
      </c>
      <c r="R16" s="64">
        <f t="shared" si="7"/>
        <v>1</v>
      </c>
      <c r="S16" s="156">
        <v>40</v>
      </c>
      <c r="T16" s="119">
        <f t="shared" si="2"/>
        <v>1</v>
      </c>
      <c r="U16" s="120"/>
      <c r="W16" s="121">
        <f t="shared" si="3"/>
        <v>40</v>
      </c>
      <c r="Z16" s="121">
        <f t="shared" si="8"/>
        <v>40</v>
      </c>
      <c r="AA16" s="121" t="s">
        <v>153</v>
      </c>
      <c r="AU16" s="121">
        <f t="shared" si="4"/>
        <v>40</v>
      </c>
      <c r="AV16" s="121" t="s">
        <v>144</v>
      </c>
    </row>
    <row r="17" spans="2:48" s="121" customFormat="1" hidden="1" x14ac:dyDescent="0.25">
      <c r="B17" s="117">
        <v>11</v>
      </c>
      <c r="C17" s="122" t="s">
        <v>165</v>
      </c>
      <c r="D17" s="117">
        <v>27</v>
      </c>
      <c r="E17" s="98">
        <v>26</v>
      </c>
      <c r="F17" s="98">
        <v>26</v>
      </c>
      <c r="G17" s="98"/>
      <c r="H17" s="98"/>
      <c r="I17" s="64">
        <f t="shared" si="5"/>
        <v>1</v>
      </c>
      <c r="J17" s="107">
        <v>27</v>
      </c>
      <c r="K17" s="65">
        <f t="shared" si="0"/>
        <v>1</v>
      </c>
      <c r="L17" s="104">
        <v>27</v>
      </c>
      <c r="M17" s="66">
        <f t="shared" si="1"/>
        <v>1</v>
      </c>
      <c r="N17" s="105">
        <v>27</v>
      </c>
      <c r="O17" s="106">
        <f t="shared" si="6"/>
        <v>1</v>
      </c>
      <c r="P17" s="98">
        <v>1</v>
      </c>
      <c r="Q17" s="98">
        <v>1</v>
      </c>
      <c r="R17" s="64">
        <v>1</v>
      </c>
      <c r="S17" s="156">
        <v>27</v>
      </c>
      <c r="T17" s="119">
        <f t="shared" si="2"/>
        <v>1</v>
      </c>
      <c r="U17" s="120"/>
      <c r="W17" s="121">
        <f t="shared" si="3"/>
        <v>27</v>
      </c>
      <c r="Z17" s="121">
        <f t="shared" si="8"/>
        <v>27</v>
      </c>
      <c r="AA17" s="121" t="s">
        <v>153</v>
      </c>
    </row>
    <row r="18" spans="2:48" s="121" customFormat="1" hidden="1" x14ac:dyDescent="0.25">
      <c r="B18" s="117">
        <v>12</v>
      </c>
      <c r="C18" s="122" t="s">
        <v>34</v>
      </c>
      <c r="D18" s="117">
        <v>21</v>
      </c>
      <c r="E18" s="98">
        <v>21</v>
      </c>
      <c r="F18" s="98">
        <f t="shared" si="11"/>
        <v>21</v>
      </c>
      <c r="G18" s="98"/>
      <c r="H18" s="98"/>
      <c r="I18" s="64">
        <f t="shared" si="5"/>
        <v>1</v>
      </c>
      <c r="J18" s="107">
        <v>21</v>
      </c>
      <c r="K18" s="65">
        <f t="shared" si="0"/>
        <v>1</v>
      </c>
      <c r="L18" s="104">
        <v>21</v>
      </c>
      <c r="M18" s="66">
        <f t="shared" si="1"/>
        <v>1</v>
      </c>
      <c r="N18" s="105">
        <v>21</v>
      </c>
      <c r="O18" s="106">
        <f t="shared" si="6"/>
        <v>1</v>
      </c>
      <c r="P18" s="98">
        <v>0</v>
      </c>
      <c r="Q18" s="98">
        <v>0</v>
      </c>
      <c r="R18" s="64">
        <v>1</v>
      </c>
      <c r="S18" s="156">
        <v>19</v>
      </c>
      <c r="T18" s="119">
        <f t="shared" si="2"/>
        <v>0.90476190476190477</v>
      </c>
      <c r="U18" s="120"/>
      <c r="W18" s="121">
        <f t="shared" si="3"/>
        <v>21</v>
      </c>
      <c r="Z18" s="121">
        <f t="shared" si="8"/>
        <v>21</v>
      </c>
      <c r="AA18" s="121" t="s">
        <v>153</v>
      </c>
      <c r="AU18" s="121">
        <f t="shared" si="4"/>
        <v>21</v>
      </c>
      <c r="AV18" s="121" t="s">
        <v>144</v>
      </c>
    </row>
    <row r="19" spans="2:48" s="121" customFormat="1" hidden="1" x14ac:dyDescent="0.25">
      <c r="B19" s="117">
        <v>13</v>
      </c>
      <c r="C19" s="122" t="s">
        <v>35</v>
      </c>
      <c r="D19" s="117">
        <v>12</v>
      </c>
      <c r="E19" s="98">
        <v>8</v>
      </c>
      <c r="F19" s="98">
        <f t="shared" si="11"/>
        <v>8</v>
      </c>
      <c r="G19" s="98"/>
      <c r="H19" s="98"/>
      <c r="I19" s="64">
        <f t="shared" si="5"/>
        <v>1</v>
      </c>
      <c r="J19" s="107">
        <v>12</v>
      </c>
      <c r="K19" s="65">
        <f t="shared" si="0"/>
        <v>1</v>
      </c>
      <c r="L19" s="104">
        <v>12</v>
      </c>
      <c r="M19" s="66">
        <f t="shared" si="1"/>
        <v>1</v>
      </c>
      <c r="N19" s="105">
        <v>12</v>
      </c>
      <c r="O19" s="106">
        <f t="shared" si="6"/>
        <v>1</v>
      </c>
      <c r="P19" s="98">
        <v>4</v>
      </c>
      <c r="Q19" s="98">
        <v>4</v>
      </c>
      <c r="R19" s="64">
        <f t="shared" si="7"/>
        <v>1</v>
      </c>
      <c r="S19" s="156">
        <v>12</v>
      </c>
      <c r="T19" s="119">
        <f t="shared" si="2"/>
        <v>1</v>
      </c>
      <c r="U19" s="120"/>
      <c r="W19" s="121">
        <f t="shared" si="3"/>
        <v>12</v>
      </c>
      <c r="Z19" s="121">
        <f t="shared" si="8"/>
        <v>12</v>
      </c>
      <c r="AA19" s="121" t="s">
        <v>153</v>
      </c>
      <c r="AU19" s="121">
        <f t="shared" si="4"/>
        <v>12</v>
      </c>
      <c r="AV19" s="121" t="s">
        <v>144</v>
      </c>
    </row>
    <row r="20" spans="2:48" s="121" customFormat="1" hidden="1" x14ac:dyDescent="0.25">
      <c r="B20" s="117">
        <v>14</v>
      </c>
      <c r="C20" s="122" t="s">
        <v>36</v>
      </c>
      <c r="D20" s="117">
        <v>13</v>
      </c>
      <c r="E20" s="98">
        <v>10</v>
      </c>
      <c r="F20" s="98">
        <v>10</v>
      </c>
      <c r="G20" s="98"/>
      <c r="H20" s="98"/>
      <c r="I20" s="64">
        <f t="shared" si="5"/>
        <v>1</v>
      </c>
      <c r="J20" s="107">
        <v>13</v>
      </c>
      <c r="K20" s="65">
        <f t="shared" si="0"/>
        <v>1</v>
      </c>
      <c r="L20" s="104">
        <v>13</v>
      </c>
      <c r="M20" s="66">
        <f t="shared" si="1"/>
        <v>1</v>
      </c>
      <c r="N20" s="105">
        <v>13</v>
      </c>
      <c r="O20" s="106">
        <f t="shared" si="6"/>
        <v>1</v>
      </c>
      <c r="P20" s="98">
        <v>3</v>
      </c>
      <c r="Q20" s="98">
        <v>3</v>
      </c>
      <c r="R20" s="64">
        <f t="shared" si="7"/>
        <v>1</v>
      </c>
      <c r="S20" s="156">
        <v>13</v>
      </c>
      <c r="T20" s="119">
        <f t="shared" si="2"/>
        <v>1</v>
      </c>
      <c r="U20" s="120"/>
      <c r="W20" s="121">
        <f t="shared" si="3"/>
        <v>13</v>
      </c>
      <c r="Z20" s="121">
        <f t="shared" si="8"/>
        <v>13</v>
      </c>
      <c r="AA20" s="121" t="s">
        <v>153</v>
      </c>
      <c r="AU20" s="121">
        <f t="shared" si="4"/>
        <v>13</v>
      </c>
      <c r="AV20" s="121" t="s">
        <v>144</v>
      </c>
    </row>
    <row r="21" spans="2:48" s="121" customFormat="1" hidden="1" x14ac:dyDescent="0.25">
      <c r="B21" s="117">
        <v>15</v>
      </c>
      <c r="C21" s="122" t="s">
        <v>37</v>
      </c>
      <c r="D21" s="117">
        <v>15</v>
      </c>
      <c r="E21" s="98">
        <v>13</v>
      </c>
      <c r="F21" s="98">
        <v>13</v>
      </c>
      <c r="G21" s="98"/>
      <c r="H21" s="98"/>
      <c r="I21" s="64">
        <f t="shared" si="5"/>
        <v>1</v>
      </c>
      <c r="J21" s="107">
        <v>15</v>
      </c>
      <c r="K21" s="65">
        <f t="shared" si="0"/>
        <v>1</v>
      </c>
      <c r="L21" s="104">
        <v>15</v>
      </c>
      <c r="M21" s="66">
        <f t="shared" si="1"/>
        <v>1</v>
      </c>
      <c r="N21" s="105">
        <v>15</v>
      </c>
      <c r="O21" s="106">
        <f t="shared" si="6"/>
        <v>1</v>
      </c>
      <c r="P21" s="98">
        <v>2</v>
      </c>
      <c r="Q21" s="98">
        <v>2</v>
      </c>
      <c r="R21" s="64">
        <v>1</v>
      </c>
      <c r="S21" s="156">
        <v>15</v>
      </c>
      <c r="T21" s="119">
        <f t="shared" si="2"/>
        <v>1</v>
      </c>
      <c r="U21" s="120"/>
      <c r="W21" s="121">
        <f t="shared" si="3"/>
        <v>15</v>
      </c>
      <c r="Z21" s="121">
        <f t="shared" si="8"/>
        <v>15</v>
      </c>
      <c r="AA21" s="121" t="s">
        <v>153</v>
      </c>
      <c r="AU21" s="121">
        <f t="shared" si="4"/>
        <v>15</v>
      </c>
      <c r="AV21" s="121" t="s">
        <v>144</v>
      </c>
    </row>
    <row r="22" spans="2:48" s="121" customFormat="1" hidden="1" x14ac:dyDescent="0.25">
      <c r="B22" s="117">
        <v>16</v>
      </c>
      <c r="C22" s="122" t="s">
        <v>38</v>
      </c>
      <c r="D22" s="117">
        <v>6</v>
      </c>
      <c r="E22" s="98">
        <v>2</v>
      </c>
      <c r="F22" s="98">
        <f t="shared" si="11"/>
        <v>2</v>
      </c>
      <c r="G22" s="98"/>
      <c r="H22" s="98"/>
      <c r="I22" s="64">
        <f t="shared" si="5"/>
        <v>1</v>
      </c>
      <c r="J22" s="107">
        <v>6</v>
      </c>
      <c r="K22" s="65">
        <f t="shared" si="0"/>
        <v>1</v>
      </c>
      <c r="L22" s="104">
        <v>6</v>
      </c>
      <c r="M22" s="66">
        <f t="shared" si="1"/>
        <v>1</v>
      </c>
      <c r="N22" s="105">
        <v>6</v>
      </c>
      <c r="O22" s="106">
        <f t="shared" si="6"/>
        <v>1</v>
      </c>
      <c r="P22" s="98">
        <v>4</v>
      </c>
      <c r="Q22" s="98">
        <v>4</v>
      </c>
      <c r="R22" s="64">
        <v>1</v>
      </c>
      <c r="S22" s="156">
        <v>6</v>
      </c>
      <c r="T22" s="119">
        <f t="shared" si="2"/>
        <v>1</v>
      </c>
      <c r="U22" s="120"/>
      <c r="W22" s="121">
        <f t="shared" si="3"/>
        <v>6</v>
      </c>
      <c r="Z22" s="121">
        <f t="shared" si="8"/>
        <v>6</v>
      </c>
      <c r="AA22" s="121" t="s">
        <v>153</v>
      </c>
      <c r="AU22" s="121">
        <f t="shared" si="4"/>
        <v>6</v>
      </c>
      <c r="AV22" s="121" t="s">
        <v>144</v>
      </c>
    </row>
    <row r="23" spans="2:48" s="121" customFormat="1" hidden="1" x14ac:dyDescent="0.25">
      <c r="B23" s="117">
        <v>17</v>
      </c>
      <c r="C23" s="122" t="s">
        <v>39</v>
      </c>
      <c r="D23" s="117">
        <v>4</v>
      </c>
      <c r="E23" s="98">
        <v>3</v>
      </c>
      <c r="F23" s="98">
        <f t="shared" si="11"/>
        <v>3</v>
      </c>
      <c r="G23" s="98"/>
      <c r="H23" s="98"/>
      <c r="I23" s="64">
        <f t="shared" si="5"/>
        <v>1</v>
      </c>
      <c r="J23" s="107">
        <v>4</v>
      </c>
      <c r="K23" s="65">
        <f t="shared" si="0"/>
        <v>1</v>
      </c>
      <c r="L23" s="104">
        <v>4</v>
      </c>
      <c r="M23" s="66">
        <f t="shared" si="1"/>
        <v>1</v>
      </c>
      <c r="N23" s="105">
        <v>4</v>
      </c>
      <c r="O23" s="106">
        <f t="shared" si="6"/>
        <v>1</v>
      </c>
      <c r="P23" s="98">
        <v>1</v>
      </c>
      <c r="Q23" s="98">
        <v>1</v>
      </c>
      <c r="R23" s="64">
        <f t="shared" si="7"/>
        <v>1</v>
      </c>
      <c r="S23" s="156">
        <v>4</v>
      </c>
      <c r="T23" s="119">
        <f t="shared" si="2"/>
        <v>1</v>
      </c>
      <c r="U23" s="120"/>
      <c r="W23" s="121">
        <f t="shared" si="3"/>
        <v>4</v>
      </c>
      <c r="Z23" s="121">
        <f t="shared" si="8"/>
        <v>4</v>
      </c>
      <c r="AA23" s="121" t="s">
        <v>153</v>
      </c>
      <c r="AU23" s="121">
        <f t="shared" si="4"/>
        <v>4</v>
      </c>
      <c r="AV23" s="121" t="s">
        <v>144</v>
      </c>
    </row>
    <row r="24" spans="2:48" s="121" customFormat="1" hidden="1" x14ac:dyDescent="0.25">
      <c r="B24" s="117">
        <v>18</v>
      </c>
      <c r="C24" s="122" t="s">
        <v>40</v>
      </c>
      <c r="D24" s="117">
        <v>9</v>
      </c>
      <c r="E24" s="98">
        <f t="shared" si="10"/>
        <v>8</v>
      </c>
      <c r="F24" s="98">
        <f t="shared" si="11"/>
        <v>8</v>
      </c>
      <c r="G24" s="98"/>
      <c r="H24" s="98"/>
      <c r="I24" s="64">
        <f t="shared" si="5"/>
        <v>1</v>
      </c>
      <c r="J24" s="107">
        <v>9</v>
      </c>
      <c r="K24" s="65">
        <f t="shared" si="0"/>
        <v>1</v>
      </c>
      <c r="L24" s="104">
        <v>9</v>
      </c>
      <c r="M24" s="66">
        <f t="shared" si="1"/>
        <v>1</v>
      </c>
      <c r="N24" s="105">
        <v>9</v>
      </c>
      <c r="O24" s="106">
        <f t="shared" si="6"/>
        <v>1</v>
      </c>
      <c r="P24" s="98">
        <v>1</v>
      </c>
      <c r="Q24" s="98">
        <v>1</v>
      </c>
      <c r="R24" s="64">
        <f t="shared" si="7"/>
        <v>1</v>
      </c>
      <c r="S24" s="156">
        <v>9</v>
      </c>
      <c r="T24" s="119">
        <f t="shared" si="2"/>
        <v>1</v>
      </c>
      <c r="U24" s="120"/>
      <c r="W24" s="121">
        <f t="shared" si="3"/>
        <v>9</v>
      </c>
      <c r="Z24" s="121">
        <f t="shared" si="8"/>
        <v>9</v>
      </c>
      <c r="AA24" s="121" t="s">
        <v>153</v>
      </c>
      <c r="AU24" s="121">
        <f t="shared" si="4"/>
        <v>9</v>
      </c>
      <c r="AV24" s="121" t="s">
        <v>144</v>
      </c>
    </row>
    <row r="25" spans="2:48" s="121" customFormat="1" hidden="1" x14ac:dyDescent="0.25">
      <c r="B25" s="117">
        <v>19</v>
      </c>
      <c r="C25" s="122" t="s">
        <v>41</v>
      </c>
      <c r="D25" s="117">
        <v>1</v>
      </c>
      <c r="E25" s="98">
        <v>1</v>
      </c>
      <c r="F25" s="98">
        <v>1</v>
      </c>
      <c r="G25" s="98"/>
      <c r="H25" s="98"/>
      <c r="I25" s="64">
        <f t="shared" si="5"/>
        <v>1</v>
      </c>
      <c r="J25" s="107">
        <v>1</v>
      </c>
      <c r="K25" s="65">
        <f t="shared" si="0"/>
        <v>1</v>
      </c>
      <c r="L25" s="104">
        <v>1</v>
      </c>
      <c r="M25" s="66">
        <f t="shared" si="1"/>
        <v>1</v>
      </c>
      <c r="N25" s="105">
        <v>1</v>
      </c>
      <c r="O25" s="106">
        <f t="shared" si="6"/>
        <v>1</v>
      </c>
      <c r="P25" s="98">
        <v>0</v>
      </c>
      <c r="Q25" s="98">
        <v>0</v>
      </c>
      <c r="R25" s="64">
        <f>IFERROR(Q25/P25,0)</f>
        <v>0</v>
      </c>
      <c r="S25" s="156">
        <v>1</v>
      </c>
      <c r="T25" s="119">
        <f t="shared" si="2"/>
        <v>1</v>
      </c>
      <c r="U25" s="120"/>
      <c r="W25" s="121">
        <f t="shared" si="3"/>
        <v>1</v>
      </c>
      <c r="Z25" s="121">
        <f t="shared" si="8"/>
        <v>1</v>
      </c>
      <c r="AA25" s="121" t="s">
        <v>153</v>
      </c>
      <c r="AU25" s="121">
        <f t="shared" si="4"/>
        <v>1</v>
      </c>
      <c r="AV25" s="121" t="s">
        <v>144</v>
      </c>
    </row>
    <row r="26" spans="2:48" s="121" customFormat="1" hidden="1" x14ac:dyDescent="0.25">
      <c r="B26" s="117">
        <v>20</v>
      </c>
      <c r="C26" s="122" t="s">
        <v>166</v>
      </c>
      <c r="D26" s="117">
        <v>6</v>
      </c>
      <c r="E26" s="98">
        <v>2</v>
      </c>
      <c r="F26" s="98">
        <v>2</v>
      </c>
      <c r="G26" s="98"/>
      <c r="H26" s="98"/>
      <c r="I26" s="64">
        <f t="shared" si="5"/>
        <v>1</v>
      </c>
      <c r="J26" s="107">
        <v>6</v>
      </c>
      <c r="K26" s="65">
        <f t="shared" si="0"/>
        <v>1</v>
      </c>
      <c r="L26" s="104">
        <v>6</v>
      </c>
      <c r="M26" s="66">
        <f t="shared" si="1"/>
        <v>1</v>
      </c>
      <c r="N26" s="105">
        <v>6</v>
      </c>
      <c r="O26" s="106">
        <f t="shared" si="6"/>
        <v>1</v>
      </c>
      <c r="P26" s="98">
        <v>4</v>
      </c>
      <c r="Q26" s="98">
        <v>4</v>
      </c>
      <c r="R26" s="64">
        <f t="shared" si="7"/>
        <v>1</v>
      </c>
      <c r="S26" s="156">
        <v>6</v>
      </c>
      <c r="T26" s="119">
        <f t="shared" si="2"/>
        <v>1</v>
      </c>
      <c r="U26" s="120"/>
      <c r="W26" s="121">
        <f t="shared" si="3"/>
        <v>6</v>
      </c>
      <c r="Z26" s="121">
        <f t="shared" si="8"/>
        <v>6</v>
      </c>
      <c r="AA26" s="121" t="s">
        <v>153</v>
      </c>
      <c r="AU26" s="121">
        <f t="shared" si="4"/>
        <v>6</v>
      </c>
      <c r="AV26" s="121" t="s">
        <v>144</v>
      </c>
    </row>
    <row r="27" spans="2:48" s="121" customFormat="1" hidden="1" x14ac:dyDescent="0.25">
      <c r="B27" s="117">
        <v>21</v>
      </c>
      <c r="C27" s="122" t="s">
        <v>167</v>
      </c>
      <c r="D27" s="117">
        <v>3</v>
      </c>
      <c r="E27" s="98">
        <v>3</v>
      </c>
      <c r="F27" s="98">
        <v>3</v>
      </c>
      <c r="G27" s="98"/>
      <c r="H27" s="98"/>
      <c r="I27" s="64">
        <f t="shared" si="5"/>
        <v>1</v>
      </c>
      <c r="J27" s="107">
        <v>3</v>
      </c>
      <c r="K27" s="65">
        <f t="shared" si="0"/>
        <v>1</v>
      </c>
      <c r="L27" s="104">
        <v>3</v>
      </c>
      <c r="M27" s="66">
        <f t="shared" si="1"/>
        <v>1</v>
      </c>
      <c r="N27" s="105">
        <v>3</v>
      </c>
      <c r="O27" s="106">
        <f t="shared" si="6"/>
        <v>1</v>
      </c>
      <c r="P27" s="98">
        <v>0</v>
      </c>
      <c r="Q27" s="98">
        <v>0</v>
      </c>
      <c r="R27" s="64">
        <v>1</v>
      </c>
      <c r="S27" s="156">
        <v>3</v>
      </c>
      <c r="T27" s="119">
        <f t="shared" si="2"/>
        <v>1</v>
      </c>
      <c r="U27" s="120"/>
      <c r="W27" s="121">
        <f t="shared" si="3"/>
        <v>3</v>
      </c>
      <c r="Z27" s="121">
        <f t="shared" si="8"/>
        <v>3</v>
      </c>
      <c r="AA27" s="121" t="s">
        <v>153</v>
      </c>
    </row>
    <row r="28" spans="2:48" s="121" customFormat="1" hidden="1" x14ac:dyDescent="0.25">
      <c r="B28" s="117">
        <v>22</v>
      </c>
      <c r="C28" s="122" t="s">
        <v>43</v>
      </c>
      <c r="D28" s="117">
        <v>1</v>
      </c>
      <c r="E28" s="98">
        <v>1</v>
      </c>
      <c r="F28" s="98">
        <v>1</v>
      </c>
      <c r="G28" s="98"/>
      <c r="H28" s="98"/>
      <c r="I28" s="64">
        <f t="shared" si="5"/>
        <v>1</v>
      </c>
      <c r="J28" s="107">
        <v>1</v>
      </c>
      <c r="K28" s="65">
        <f t="shared" si="0"/>
        <v>1</v>
      </c>
      <c r="L28" s="104">
        <v>1</v>
      </c>
      <c r="M28" s="66">
        <f t="shared" si="1"/>
        <v>1</v>
      </c>
      <c r="N28" s="105">
        <v>1</v>
      </c>
      <c r="O28" s="106">
        <f t="shared" si="6"/>
        <v>1</v>
      </c>
      <c r="P28" s="98">
        <v>0</v>
      </c>
      <c r="Q28" s="98">
        <v>0</v>
      </c>
      <c r="R28" s="64">
        <v>1</v>
      </c>
      <c r="S28" s="156">
        <v>1</v>
      </c>
      <c r="T28" s="119">
        <f t="shared" si="2"/>
        <v>1</v>
      </c>
      <c r="U28" s="120"/>
      <c r="W28" s="121">
        <f t="shared" si="3"/>
        <v>1</v>
      </c>
      <c r="Z28" s="121">
        <f t="shared" si="8"/>
        <v>1</v>
      </c>
      <c r="AA28" s="121" t="s">
        <v>153</v>
      </c>
      <c r="AU28" s="121">
        <f t="shared" ref="AU28" si="12">F28+Q28</f>
        <v>1</v>
      </c>
      <c r="AV28" s="121" t="s">
        <v>144</v>
      </c>
    </row>
    <row r="29" spans="2:48" s="121" customFormat="1" hidden="1" x14ac:dyDescent="0.25">
      <c r="B29" s="117">
        <v>23</v>
      </c>
      <c r="C29" s="118" t="s">
        <v>44</v>
      </c>
      <c r="D29" s="117">
        <v>23</v>
      </c>
      <c r="E29" s="98">
        <v>23</v>
      </c>
      <c r="F29" s="98">
        <v>23</v>
      </c>
      <c r="G29" s="98"/>
      <c r="H29" s="98"/>
      <c r="I29" s="64">
        <f t="shared" si="5"/>
        <v>1</v>
      </c>
      <c r="J29" s="107">
        <v>23</v>
      </c>
      <c r="K29" s="65">
        <f t="shared" si="0"/>
        <v>1</v>
      </c>
      <c r="L29" s="104">
        <v>23</v>
      </c>
      <c r="M29" s="66">
        <f t="shared" si="1"/>
        <v>1</v>
      </c>
      <c r="N29" s="105">
        <v>23</v>
      </c>
      <c r="O29" s="106">
        <f t="shared" si="6"/>
        <v>1</v>
      </c>
      <c r="P29" s="98">
        <v>0</v>
      </c>
      <c r="Q29" s="98">
        <v>0</v>
      </c>
      <c r="R29" s="64">
        <v>1</v>
      </c>
      <c r="S29" s="156">
        <v>23</v>
      </c>
      <c r="T29" s="119">
        <f t="shared" si="2"/>
        <v>1</v>
      </c>
      <c r="U29" s="120"/>
      <c r="W29" s="121">
        <f t="shared" si="3"/>
        <v>23</v>
      </c>
      <c r="Z29" s="121">
        <f t="shared" si="8"/>
        <v>23</v>
      </c>
      <c r="AA29" s="121" t="s">
        <v>153</v>
      </c>
      <c r="AU29" s="121">
        <f>F29+Q29</f>
        <v>23</v>
      </c>
      <c r="AV29" s="121" t="s">
        <v>144</v>
      </c>
    </row>
    <row r="30" spans="2:48" s="121" customFormat="1" hidden="1" x14ac:dyDescent="0.25">
      <c r="B30" s="117">
        <v>24</v>
      </c>
      <c r="C30" s="118" t="s">
        <v>45</v>
      </c>
      <c r="D30" s="117">
        <v>94</v>
      </c>
      <c r="E30" s="98">
        <f t="shared" si="10"/>
        <v>94</v>
      </c>
      <c r="F30" s="98">
        <f t="shared" si="11"/>
        <v>94</v>
      </c>
      <c r="G30" s="98"/>
      <c r="H30" s="98"/>
      <c r="I30" s="64">
        <f t="shared" si="5"/>
        <v>1</v>
      </c>
      <c r="J30" s="107">
        <v>94</v>
      </c>
      <c r="K30" s="65">
        <f t="shared" si="0"/>
        <v>1</v>
      </c>
      <c r="L30" s="104">
        <v>94</v>
      </c>
      <c r="M30" s="66">
        <f t="shared" si="1"/>
        <v>1</v>
      </c>
      <c r="N30" s="105">
        <v>94</v>
      </c>
      <c r="O30" s="106">
        <f t="shared" si="6"/>
        <v>1</v>
      </c>
      <c r="P30" s="98">
        <v>0</v>
      </c>
      <c r="Q30" s="98">
        <v>0</v>
      </c>
      <c r="R30" s="64">
        <v>1</v>
      </c>
      <c r="S30" s="156">
        <v>94</v>
      </c>
      <c r="T30" s="119">
        <f t="shared" si="2"/>
        <v>1</v>
      </c>
      <c r="U30" s="120"/>
      <c r="W30" s="121">
        <f t="shared" si="3"/>
        <v>94</v>
      </c>
      <c r="Z30" s="121">
        <f t="shared" si="8"/>
        <v>94</v>
      </c>
      <c r="AA30" s="121" t="s">
        <v>153</v>
      </c>
      <c r="AU30" s="121">
        <f>F30+Q30</f>
        <v>94</v>
      </c>
      <c r="AV30" s="121" t="s">
        <v>144</v>
      </c>
    </row>
    <row r="31" spans="2:48" s="126" customFormat="1" hidden="1" x14ac:dyDescent="0.25">
      <c r="B31" s="280" t="s">
        <v>46</v>
      </c>
      <c r="C31" s="280"/>
      <c r="D31" s="123">
        <f>SUM(D7:D30)</f>
        <v>1028</v>
      </c>
      <c r="E31" s="123">
        <f>SUM(E7:E30)</f>
        <v>884</v>
      </c>
      <c r="F31" s="123">
        <f>SUM(F7:F30)</f>
        <v>884</v>
      </c>
      <c r="G31" s="123"/>
      <c r="H31" s="123"/>
      <c r="I31" s="124">
        <f>F31/E31</f>
        <v>1</v>
      </c>
      <c r="J31" s="123">
        <f>SUM(J7:J30)</f>
        <v>1028</v>
      </c>
      <c r="K31" s="124">
        <f>J31/D31</f>
        <v>1</v>
      </c>
      <c r="L31" s="123">
        <f>SUM(L7:L30)</f>
        <v>1028</v>
      </c>
      <c r="M31" s="124">
        <f t="shared" si="1"/>
        <v>1</v>
      </c>
      <c r="N31" s="123">
        <f>SUM(N7:N30)</f>
        <v>1028</v>
      </c>
      <c r="O31" s="124">
        <f>N31/(D31)</f>
        <v>1</v>
      </c>
      <c r="P31" s="123">
        <f>SUM(P7:P30)</f>
        <v>144</v>
      </c>
      <c r="Q31" s="123">
        <f>SUM(Q7:Q30)</f>
        <v>144</v>
      </c>
      <c r="R31" s="124">
        <f>Q31/P31</f>
        <v>1</v>
      </c>
      <c r="S31" s="157">
        <f>SUM(S7:S30)</f>
        <v>1008</v>
      </c>
      <c r="T31" s="124">
        <f t="shared" si="2"/>
        <v>0.98054474708171202</v>
      </c>
      <c r="U31" s="125"/>
      <c r="W31" s="121">
        <f>E31+P31</f>
        <v>1028</v>
      </c>
      <c r="X31" s="121"/>
    </row>
    <row r="32" spans="2:48" s="121" customFormat="1" hidden="1" x14ac:dyDescent="0.25">
      <c r="B32" s="281" t="s">
        <v>14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3"/>
      <c r="U32" s="120"/>
    </row>
    <row r="33" spans="2:48" s="121" customFormat="1" hidden="1" x14ac:dyDescent="0.25">
      <c r="B33" s="101">
        <v>1</v>
      </c>
      <c r="C33" s="122" t="s">
        <v>47</v>
      </c>
      <c r="D33" s="101">
        <v>84</v>
      </c>
      <c r="E33" s="98">
        <v>80</v>
      </c>
      <c r="F33" s="98">
        <f t="shared" ref="F33:F40" si="13">E33</f>
        <v>80</v>
      </c>
      <c r="G33" s="98"/>
      <c r="H33" s="98"/>
      <c r="I33" s="102">
        <f>F33/E33</f>
        <v>1</v>
      </c>
      <c r="J33" s="103">
        <v>84</v>
      </c>
      <c r="K33" s="65">
        <f t="shared" ref="K33:K42" si="14">J33/D33</f>
        <v>1</v>
      </c>
      <c r="L33" s="104">
        <v>84</v>
      </c>
      <c r="M33" s="66">
        <f t="shared" ref="M33:M42" si="15">L33/D33</f>
        <v>1</v>
      </c>
      <c r="N33" s="105">
        <v>84</v>
      </c>
      <c r="O33" s="106">
        <f t="shared" ref="O33:O42" si="16">N33/D33</f>
        <v>1</v>
      </c>
      <c r="P33" s="98">
        <v>4</v>
      </c>
      <c r="Q33" s="98">
        <v>4</v>
      </c>
      <c r="R33" s="64">
        <f t="shared" ref="R33:R41" si="17">Q33/P33</f>
        <v>1</v>
      </c>
      <c r="S33" s="88">
        <v>84</v>
      </c>
      <c r="T33" s="119">
        <f t="shared" ref="T33:T42" si="18">S33/D33</f>
        <v>1</v>
      </c>
      <c r="U33" s="120"/>
      <c r="W33" s="121">
        <f t="shared" ref="W33:W42" si="19">E33+P33</f>
        <v>84</v>
      </c>
      <c r="Z33" s="121">
        <f t="shared" ref="Z33:Z41" si="20">E33+P33</f>
        <v>84</v>
      </c>
      <c r="AA33" s="121" t="s">
        <v>153</v>
      </c>
      <c r="AU33" s="121">
        <f t="shared" ref="AU33:AU41" si="21">F33+Q33</f>
        <v>84</v>
      </c>
      <c r="AV33" s="121" t="s">
        <v>144</v>
      </c>
    </row>
    <row r="34" spans="2:48" s="121" customFormat="1" hidden="1" x14ac:dyDescent="0.25">
      <c r="B34" s="101">
        <v>2</v>
      </c>
      <c r="C34" s="122" t="s">
        <v>48</v>
      </c>
      <c r="D34" s="101">
        <v>97</v>
      </c>
      <c r="E34" s="98">
        <v>83</v>
      </c>
      <c r="F34" s="98">
        <v>83</v>
      </c>
      <c r="G34" s="98"/>
      <c r="H34" s="98"/>
      <c r="I34" s="102">
        <f t="shared" ref="I34:I41" si="22">F34/E34</f>
        <v>1</v>
      </c>
      <c r="J34" s="103">
        <v>97</v>
      </c>
      <c r="K34" s="65">
        <f t="shared" si="14"/>
        <v>1</v>
      </c>
      <c r="L34" s="104">
        <v>97</v>
      </c>
      <c r="M34" s="66">
        <f t="shared" si="15"/>
        <v>1</v>
      </c>
      <c r="N34" s="105">
        <v>97</v>
      </c>
      <c r="O34" s="106">
        <f t="shared" si="16"/>
        <v>1</v>
      </c>
      <c r="P34" s="98">
        <v>14</v>
      </c>
      <c r="Q34" s="98">
        <v>14</v>
      </c>
      <c r="R34" s="64">
        <f t="shared" si="17"/>
        <v>1</v>
      </c>
      <c r="S34" s="88">
        <v>97</v>
      </c>
      <c r="T34" s="119">
        <f t="shared" si="18"/>
        <v>1</v>
      </c>
      <c r="U34" s="120"/>
      <c r="W34" s="121">
        <f t="shared" si="19"/>
        <v>97</v>
      </c>
      <c r="Z34" s="121">
        <f t="shared" si="20"/>
        <v>97</v>
      </c>
      <c r="AA34" s="121" t="s">
        <v>153</v>
      </c>
      <c r="AU34" s="121">
        <f t="shared" si="21"/>
        <v>97</v>
      </c>
      <c r="AV34" s="121" t="s">
        <v>144</v>
      </c>
    </row>
    <row r="35" spans="2:48" s="121" customFormat="1" hidden="1" x14ac:dyDescent="0.25">
      <c r="B35" s="101">
        <v>3</v>
      </c>
      <c r="C35" s="122" t="s">
        <v>49</v>
      </c>
      <c r="D35" s="101">
        <v>16</v>
      </c>
      <c r="E35" s="98">
        <f t="shared" ref="E35" si="23">D35-P35</f>
        <v>9</v>
      </c>
      <c r="F35" s="98">
        <f t="shared" si="13"/>
        <v>9</v>
      </c>
      <c r="G35" s="98"/>
      <c r="H35" s="98"/>
      <c r="I35" s="102">
        <f t="shared" si="22"/>
        <v>1</v>
      </c>
      <c r="J35" s="103">
        <v>16</v>
      </c>
      <c r="K35" s="65">
        <f t="shared" si="14"/>
        <v>1</v>
      </c>
      <c r="L35" s="104">
        <v>16</v>
      </c>
      <c r="M35" s="66">
        <f t="shared" si="15"/>
        <v>1</v>
      </c>
      <c r="N35" s="105">
        <v>16</v>
      </c>
      <c r="O35" s="106">
        <f t="shared" si="16"/>
        <v>1</v>
      </c>
      <c r="P35" s="98">
        <v>7</v>
      </c>
      <c r="Q35" s="98">
        <v>7</v>
      </c>
      <c r="R35" s="64">
        <f t="shared" si="17"/>
        <v>1</v>
      </c>
      <c r="S35" s="88">
        <v>16</v>
      </c>
      <c r="T35" s="119">
        <f t="shared" si="18"/>
        <v>1</v>
      </c>
      <c r="U35" s="120"/>
      <c r="W35" s="121">
        <f t="shared" si="19"/>
        <v>16</v>
      </c>
      <c r="Z35" s="121">
        <f t="shared" si="20"/>
        <v>16</v>
      </c>
      <c r="AA35" s="121" t="s">
        <v>153</v>
      </c>
      <c r="AU35" s="121">
        <f t="shared" si="21"/>
        <v>16</v>
      </c>
      <c r="AV35" s="121" t="s">
        <v>144</v>
      </c>
    </row>
    <row r="36" spans="2:48" s="121" customFormat="1" hidden="1" x14ac:dyDescent="0.25">
      <c r="B36" s="101">
        <v>4</v>
      </c>
      <c r="C36" s="122" t="s">
        <v>50</v>
      </c>
      <c r="D36" s="101">
        <v>30</v>
      </c>
      <c r="E36" s="98">
        <v>10</v>
      </c>
      <c r="F36" s="98">
        <v>10</v>
      </c>
      <c r="G36" s="98"/>
      <c r="H36" s="98"/>
      <c r="I36" s="102">
        <f t="shared" si="22"/>
        <v>1</v>
      </c>
      <c r="J36" s="103">
        <v>30</v>
      </c>
      <c r="K36" s="65">
        <f t="shared" si="14"/>
        <v>1</v>
      </c>
      <c r="L36" s="104">
        <v>30</v>
      </c>
      <c r="M36" s="66">
        <f t="shared" si="15"/>
        <v>1</v>
      </c>
      <c r="N36" s="105">
        <v>30</v>
      </c>
      <c r="O36" s="106">
        <f t="shared" si="16"/>
        <v>1</v>
      </c>
      <c r="P36" s="98">
        <v>20</v>
      </c>
      <c r="Q36" s="98">
        <v>20</v>
      </c>
      <c r="R36" s="64">
        <f t="shared" si="17"/>
        <v>1</v>
      </c>
      <c r="S36" s="88">
        <v>30</v>
      </c>
      <c r="T36" s="119">
        <f t="shared" si="18"/>
        <v>1</v>
      </c>
      <c r="U36" s="120"/>
      <c r="W36" s="121">
        <f t="shared" si="19"/>
        <v>30</v>
      </c>
      <c r="Z36" s="121">
        <f t="shared" si="20"/>
        <v>30</v>
      </c>
      <c r="AA36" s="121" t="s">
        <v>153</v>
      </c>
      <c r="AU36" s="121">
        <f t="shared" si="21"/>
        <v>30</v>
      </c>
      <c r="AV36" s="121" t="s">
        <v>144</v>
      </c>
    </row>
    <row r="37" spans="2:48" s="121" customFormat="1" hidden="1" x14ac:dyDescent="0.25">
      <c r="B37" s="101">
        <v>5</v>
      </c>
      <c r="C37" s="122" t="s">
        <v>51</v>
      </c>
      <c r="D37" s="101">
        <v>14</v>
      </c>
      <c r="E37" s="98">
        <v>13</v>
      </c>
      <c r="F37" s="98">
        <f t="shared" si="13"/>
        <v>13</v>
      </c>
      <c r="G37" s="98"/>
      <c r="H37" s="98"/>
      <c r="I37" s="102">
        <f t="shared" si="22"/>
        <v>1</v>
      </c>
      <c r="J37" s="103">
        <v>14</v>
      </c>
      <c r="K37" s="65">
        <f t="shared" si="14"/>
        <v>1</v>
      </c>
      <c r="L37" s="104">
        <v>14</v>
      </c>
      <c r="M37" s="66">
        <f t="shared" si="15"/>
        <v>1</v>
      </c>
      <c r="N37" s="105">
        <v>14</v>
      </c>
      <c r="O37" s="106">
        <f t="shared" si="16"/>
        <v>1</v>
      </c>
      <c r="P37" s="98">
        <v>1</v>
      </c>
      <c r="Q37" s="98">
        <v>1</v>
      </c>
      <c r="R37" s="64">
        <f t="shared" si="17"/>
        <v>1</v>
      </c>
      <c r="S37" s="88">
        <v>14</v>
      </c>
      <c r="T37" s="119">
        <f t="shared" si="18"/>
        <v>1</v>
      </c>
      <c r="U37" s="120"/>
      <c r="W37" s="121">
        <f t="shared" si="19"/>
        <v>14</v>
      </c>
      <c r="Z37" s="121">
        <f t="shared" si="20"/>
        <v>14</v>
      </c>
      <c r="AA37" s="121" t="s">
        <v>153</v>
      </c>
      <c r="AU37" s="121">
        <f t="shared" si="21"/>
        <v>14</v>
      </c>
      <c r="AV37" s="121" t="s">
        <v>144</v>
      </c>
    </row>
    <row r="38" spans="2:48" s="121" customFormat="1" hidden="1" x14ac:dyDescent="0.25">
      <c r="B38" s="101">
        <v>6</v>
      </c>
      <c r="C38" s="122" t="s">
        <v>52</v>
      </c>
      <c r="D38" s="101">
        <v>93</v>
      </c>
      <c r="E38" s="98">
        <v>78</v>
      </c>
      <c r="F38" s="98">
        <f t="shared" si="13"/>
        <v>78</v>
      </c>
      <c r="G38" s="98"/>
      <c r="H38" s="98"/>
      <c r="I38" s="102">
        <f t="shared" si="22"/>
        <v>1</v>
      </c>
      <c r="J38" s="103">
        <v>93</v>
      </c>
      <c r="K38" s="65">
        <f t="shared" si="14"/>
        <v>1</v>
      </c>
      <c r="L38" s="104">
        <v>93</v>
      </c>
      <c r="M38" s="66">
        <f t="shared" si="15"/>
        <v>1</v>
      </c>
      <c r="N38" s="105">
        <v>93</v>
      </c>
      <c r="O38" s="106">
        <f t="shared" si="16"/>
        <v>1</v>
      </c>
      <c r="P38" s="98">
        <v>15</v>
      </c>
      <c r="Q38" s="98">
        <v>15</v>
      </c>
      <c r="R38" s="64">
        <f t="shared" si="17"/>
        <v>1</v>
      </c>
      <c r="S38" s="88">
        <v>93</v>
      </c>
      <c r="T38" s="119">
        <f t="shared" si="18"/>
        <v>1</v>
      </c>
      <c r="U38" s="120"/>
      <c r="W38" s="121">
        <f t="shared" si="19"/>
        <v>93</v>
      </c>
      <c r="Z38" s="121">
        <f t="shared" si="20"/>
        <v>93</v>
      </c>
      <c r="AA38" s="121" t="s">
        <v>153</v>
      </c>
      <c r="AU38" s="121">
        <f t="shared" si="21"/>
        <v>93</v>
      </c>
      <c r="AV38" s="121" t="s">
        <v>144</v>
      </c>
    </row>
    <row r="39" spans="2:48" s="121" customFormat="1" hidden="1" x14ac:dyDescent="0.25">
      <c r="B39" s="101">
        <v>7</v>
      </c>
      <c r="C39" s="122" t="s">
        <v>53</v>
      </c>
      <c r="D39" s="101">
        <v>33</v>
      </c>
      <c r="E39" s="98">
        <v>0</v>
      </c>
      <c r="F39" s="98">
        <f t="shared" si="13"/>
        <v>0</v>
      </c>
      <c r="G39" s="98"/>
      <c r="H39" s="98"/>
      <c r="I39" s="102">
        <v>1</v>
      </c>
      <c r="J39" s="103">
        <v>33</v>
      </c>
      <c r="K39" s="65">
        <f t="shared" si="14"/>
        <v>1</v>
      </c>
      <c r="L39" s="104">
        <v>33</v>
      </c>
      <c r="M39" s="66">
        <f t="shared" si="15"/>
        <v>1</v>
      </c>
      <c r="N39" s="105">
        <v>33</v>
      </c>
      <c r="O39" s="106">
        <f t="shared" si="16"/>
        <v>1</v>
      </c>
      <c r="P39" s="98">
        <v>33</v>
      </c>
      <c r="Q39" s="98">
        <v>33</v>
      </c>
      <c r="R39" s="64">
        <f t="shared" si="17"/>
        <v>1</v>
      </c>
      <c r="S39" s="88">
        <v>33</v>
      </c>
      <c r="T39" s="119">
        <f t="shared" si="18"/>
        <v>1</v>
      </c>
      <c r="U39" s="120"/>
      <c r="W39" s="121">
        <f t="shared" si="19"/>
        <v>33</v>
      </c>
      <c r="Z39" s="121">
        <f t="shared" si="20"/>
        <v>33</v>
      </c>
      <c r="AA39" s="121" t="s">
        <v>153</v>
      </c>
      <c r="AU39" s="121">
        <f t="shared" si="21"/>
        <v>33</v>
      </c>
      <c r="AV39" s="121" t="s">
        <v>144</v>
      </c>
    </row>
    <row r="40" spans="2:48" s="121" customFormat="1" hidden="1" x14ac:dyDescent="0.25">
      <c r="B40" s="101">
        <v>8</v>
      </c>
      <c r="C40" s="122" t="s">
        <v>54</v>
      </c>
      <c r="D40" s="101">
        <v>31</v>
      </c>
      <c r="E40" s="98">
        <v>23</v>
      </c>
      <c r="F40" s="98">
        <f t="shared" si="13"/>
        <v>23</v>
      </c>
      <c r="G40" s="98"/>
      <c r="H40" s="98"/>
      <c r="I40" s="102">
        <f t="shared" si="22"/>
        <v>1</v>
      </c>
      <c r="J40" s="103">
        <v>31</v>
      </c>
      <c r="K40" s="65">
        <f t="shared" si="14"/>
        <v>1</v>
      </c>
      <c r="L40" s="104">
        <v>31</v>
      </c>
      <c r="M40" s="66">
        <f t="shared" si="15"/>
        <v>1</v>
      </c>
      <c r="N40" s="105">
        <v>31</v>
      </c>
      <c r="O40" s="106">
        <f t="shared" si="16"/>
        <v>1</v>
      </c>
      <c r="P40" s="98">
        <v>8</v>
      </c>
      <c r="Q40" s="98">
        <v>8</v>
      </c>
      <c r="R40" s="64">
        <f t="shared" si="17"/>
        <v>1</v>
      </c>
      <c r="S40" s="88">
        <v>31</v>
      </c>
      <c r="T40" s="119">
        <f t="shared" si="18"/>
        <v>1</v>
      </c>
      <c r="U40" s="120"/>
      <c r="W40" s="121">
        <f t="shared" si="19"/>
        <v>31</v>
      </c>
      <c r="Z40" s="121">
        <f t="shared" si="20"/>
        <v>31</v>
      </c>
      <c r="AA40" s="121" t="s">
        <v>153</v>
      </c>
      <c r="AU40" s="121">
        <f t="shared" si="21"/>
        <v>31</v>
      </c>
      <c r="AV40" s="121" t="s">
        <v>144</v>
      </c>
    </row>
    <row r="41" spans="2:48" s="121" customFormat="1" hidden="1" x14ac:dyDescent="0.25">
      <c r="B41" s="101">
        <v>9</v>
      </c>
      <c r="C41" s="122" t="s">
        <v>55</v>
      </c>
      <c r="D41" s="101">
        <v>15</v>
      </c>
      <c r="E41" s="98">
        <v>13</v>
      </c>
      <c r="F41" s="98">
        <v>13</v>
      </c>
      <c r="G41" s="98"/>
      <c r="H41" s="98"/>
      <c r="I41" s="102">
        <f t="shared" si="22"/>
        <v>1</v>
      </c>
      <c r="J41" s="103">
        <v>15</v>
      </c>
      <c r="K41" s="65">
        <f t="shared" si="14"/>
        <v>1</v>
      </c>
      <c r="L41" s="104">
        <v>15</v>
      </c>
      <c r="M41" s="66">
        <f t="shared" si="15"/>
        <v>1</v>
      </c>
      <c r="N41" s="105">
        <v>15</v>
      </c>
      <c r="O41" s="106">
        <f t="shared" si="16"/>
        <v>1</v>
      </c>
      <c r="P41" s="98">
        <v>2</v>
      </c>
      <c r="Q41" s="98">
        <v>2</v>
      </c>
      <c r="R41" s="64">
        <f t="shared" si="17"/>
        <v>1</v>
      </c>
      <c r="S41" s="88">
        <v>15</v>
      </c>
      <c r="T41" s="119">
        <f t="shared" si="18"/>
        <v>1</v>
      </c>
      <c r="U41" s="120"/>
      <c r="W41" s="121">
        <f t="shared" si="19"/>
        <v>15</v>
      </c>
      <c r="Z41" s="121">
        <f t="shared" si="20"/>
        <v>15</v>
      </c>
      <c r="AA41" s="121" t="s">
        <v>153</v>
      </c>
      <c r="AU41" s="121">
        <f t="shared" si="21"/>
        <v>15</v>
      </c>
      <c r="AV41" s="121" t="s">
        <v>144</v>
      </c>
    </row>
    <row r="42" spans="2:48" s="126" customFormat="1" hidden="1" x14ac:dyDescent="0.25">
      <c r="B42" s="280" t="s">
        <v>46</v>
      </c>
      <c r="C42" s="280"/>
      <c r="D42" s="123">
        <f>SUM(D33:D41)</f>
        <v>413</v>
      </c>
      <c r="E42" s="123">
        <f>SUM(E33:E41)</f>
        <v>309</v>
      </c>
      <c r="F42" s="123">
        <f>SUM(F33:F41)</f>
        <v>309</v>
      </c>
      <c r="G42" s="123"/>
      <c r="H42" s="123"/>
      <c r="I42" s="124">
        <f>F42/E42</f>
        <v>1</v>
      </c>
      <c r="J42" s="123">
        <f>SUM(J33:J41)</f>
        <v>413</v>
      </c>
      <c r="K42" s="124">
        <f t="shared" si="14"/>
        <v>1</v>
      </c>
      <c r="L42" s="123">
        <f>SUM(L33:L41)</f>
        <v>413</v>
      </c>
      <c r="M42" s="124">
        <f t="shared" si="15"/>
        <v>1</v>
      </c>
      <c r="N42" s="123">
        <f>SUM(N33:N41)</f>
        <v>413</v>
      </c>
      <c r="O42" s="124">
        <f t="shared" si="16"/>
        <v>1</v>
      </c>
      <c r="P42" s="123">
        <f>SUM(P33:P41)</f>
        <v>104</v>
      </c>
      <c r="Q42" s="123">
        <f>SUM(Q33:Q41)</f>
        <v>104</v>
      </c>
      <c r="R42" s="124">
        <f>Q42/P42</f>
        <v>1</v>
      </c>
      <c r="S42" s="123">
        <f>SUM(S33:S41)</f>
        <v>413</v>
      </c>
      <c r="T42" s="124">
        <f t="shared" si="18"/>
        <v>1</v>
      </c>
      <c r="U42" s="125"/>
      <c r="W42" s="121">
        <f t="shared" si="19"/>
        <v>413</v>
      </c>
      <c r="X42" s="121"/>
    </row>
    <row r="43" spans="2:48" s="121" customFormat="1" hidden="1" x14ac:dyDescent="0.25">
      <c r="B43" s="281" t="s">
        <v>15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3"/>
      <c r="U43" s="120"/>
    </row>
    <row r="44" spans="2:48" s="121" customFormat="1" hidden="1" x14ac:dyDescent="0.25">
      <c r="B44" s="101">
        <v>1</v>
      </c>
      <c r="C44" s="122" t="s">
        <v>56</v>
      </c>
      <c r="D44" s="101">
        <v>82</v>
      </c>
      <c r="E44" s="98">
        <v>67</v>
      </c>
      <c r="F44" s="98">
        <f t="shared" ref="F44:F50" si="24">E44</f>
        <v>67</v>
      </c>
      <c r="G44" s="98"/>
      <c r="H44" s="98"/>
      <c r="I44" s="102">
        <f t="shared" ref="I44:I50" si="25">F44/E44</f>
        <v>1</v>
      </c>
      <c r="J44" s="107">
        <v>82</v>
      </c>
      <c r="K44" s="65">
        <f t="shared" ref="K44:K51" si="26">J44/D44</f>
        <v>1</v>
      </c>
      <c r="L44" s="104">
        <v>82</v>
      </c>
      <c r="M44" s="66">
        <f t="shared" ref="M44:M51" si="27">L44/D44</f>
        <v>1</v>
      </c>
      <c r="N44" s="105">
        <v>82</v>
      </c>
      <c r="O44" s="106">
        <f>N44/D44</f>
        <v>1</v>
      </c>
      <c r="P44" s="98">
        <v>15</v>
      </c>
      <c r="Q44" s="98">
        <v>15</v>
      </c>
      <c r="R44" s="64">
        <f t="shared" ref="R44:R50" si="28">Q44/P44</f>
        <v>1</v>
      </c>
      <c r="S44" s="88">
        <v>46</v>
      </c>
      <c r="T44" s="119">
        <f t="shared" ref="T44:T51" si="29">S44/D44</f>
        <v>0.56097560975609762</v>
      </c>
      <c r="U44" s="120"/>
      <c r="W44" s="121">
        <f t="shared" ref="W44:W50" si="30">E44+P44</f>
        <v>82</v>
      </c>
      <c r="X44" s="121" t="s">
        <v>153</v>
      </c>
      <c r="Z44" s="121">
        <f t="shared" ref="Z44:Z50" si="31">E44+P44</f>
        <v>82</v>
      </c>
      <c r="AA44" s="121" t="s">
        <v>153</v>
      </c>
      <c r="AU44" s="121">
        <f t="shared" ref="AU44:AU50" si="32">F44+Q44</f>
        <v>82</v>
      </c>
      <c r="AV44" s="121" t="s">
        <v>144</v>
      </c>
    </row>
    <row r="45" spans="2:48" s="121" customFormat="1" hidden="1" x14ac:dyDescent="0.25">
      <c r="B45" s="101">
        <v>2</v>
      </c>
      <c r="C45" s="122" t="s">
        <v>57</v>
      </c>
      <c r="D45" s="101">
        <v>195</v>
      </c>
      <c r="E45" s="98">
        <v>157</v>
      </c>
      <c r="F45" s="98">
        <f t="shared" si="24"/>
        <v>157</v>
      </c>
      <c r="G45" s="98"/>
      <c r="H45" s="98"/>
      <c r="I45" s="102">
        <f t="shared" si="25"/>
        <v>1</v>
      </c>
      <c r="J45" s="107">
        <v>195</v>
      </c>
      <c r="K45" s="65">
        <f t="shared" si="26"/>
        <v>1</v>
      </c>
      <c r="L45" s="104">
        <v>195</v>
      </c>
      <c r="M45" s="66">
        <f t="shared" si="27"/>
        <v>1</v>
      </c>
      <c r="N45" s="105">
        <v>195</v>
      </c>
      <c r="O45" s="106">
        <f t="shared" ref="O45:O50" si="33">N45/D45</f>
        <v>1</v>
      </c>
      <c r="P45" s="98">
        <v>38</v>
      </c>
      <c r="Q45" s="98">
        <v>38</v>
      </c>
      <c r="R45" s="64">
        <f t="shared" si="28"/>
        <v>1</v>
      </c>
      <c r="S45" s="88">
        <v>164</v>
      </c>
      <c r="T45" s="119">
        <f t="shared" si="29"/>
        <v>0.84102564102564104</v>
      </c>
      <c r="U45" s="120"/>
      <c r="W45" s="121">
        <f t="shared" si="30"/>
        <v>195</v>
      </c>
      <c r="X45" s="121" t="s">
        <v>153</v>
      </c>
      <c r="Z45" s="121">
        <f t="shared" si="31"/>
        <v>195</v>
      </c>
      <c r="AA45" s="121" t="s">
        <v>153</v>
      </c>
      <c r="AU45" s="121">
        <f t="shared" si="32"/>
        <v>195</v>
      </c>
      <c r="AV45" s="121" t="s">
        <v>144</v>
      </c>
    </row>
    <row r="46" spans="2:48" s="121" customFormat="1" hidden="1" x14ac:dyDescent="0.25">
      <c r="B46" s="101">
        <v>3</v>
      </c>
      <c r="C46" s="122" t="s">
        <v>58</v>
      </c>
      <c r="D46" s="101">
        <v>91</v>
      </c>
      <c r="E46" s="98">
        <v>89</v>
      </c>
      <c r="F46" s="98">
        <f t="shared" si="24"/>
        <v>89</v>
      </c>
      <c r="G46" s="98"/>
      <c r="H46" s="98"/>
      <c r="I46" s="102">
        <f t="shared" si="25"/>
        <v>1</v>
      </c>
      <c r="J46" s="107">
        <v>91</v>
      </c>
      <c r="K46" s="65">
        <f t="shared" si="26"/>
        <v>1</v>
      </c>
      <c r="L46" s="104">
        <v>91</v>
      </c>
      <c r="M46" s="66">
        <f t="shared" si="27"/>
        <v>1</v>
      </c>
      <c r="N46" s="105">
        <v>91</v>
      </c>
      <c r="O46" s="106">
        <f t="shared" si="33"/>
        <v>1</v>
      </c>
      <c r="P46" s="98">
        <v>2</v>
      </c>
      <c r="Q46" s="98">
        <v>2</v>
      </c>
      <c r="R46" s="64">
        <f t="shared" si="28"/>
        <v>1</v>
      </c>
      <c r="S46" s="88">
        <v>65</v>
      </c>
      <c r="T46" s="119">
        <f t="shared" si="29"/>
        <v>0.7142857142857143</v>
      </c>
      <c r="U46" s="120"/>
      <c r="W46" s="121">
        <f t="shared" si="30"/>
        <v>91</v>
      </c>
      <c r="X46" s="121" t="s">
        <v>153</v>
      </c>
      <c r="Z46" s="121">
        <f t="shared" si="31"/>
        <v>91</v>
      </c>
      <c r="AA46" s="121" t="s">
        <v>153</v>
      </c>
      <c r="AU46" s="121">
        <f t="shared" si="32"/>
        <v>91</v>
      </c>
      <c r="AV46" s="121" t="s">
        <v>144</v>
      </c>
    </row>
    <row r="47" spans="2:48" s="121" customFormat="1" hidden="1" x14ac:dyDescent="0.25">
      <c r="B47" s="101">
        <v>4</v>
      </c>
      <c r="C47" s="122" t="s">
        <v>59</v>
      </c>
      <c r="D47" s="101">
        <v>82</v>
      </c>
      <c r="E47" s="98">
        <v>67</v>
      </c>
      <c r="F47" s="98">
        <f t="shared" si="24"/>
        <v>67</v>
      </c>
      <c r="G47" s="98"/>
      <c r="H47" s="98"/>
      <c r="I47" s="102">
        <f t="shared" si="25"/>
        <v>1</v>
      </c>
      <c r="J47" s="107">
        <v>82</v>
      </c>
      <c r="K47" s="65">
        <f t="shared" si="26"/>
        <v>1</v>
      </c>
      <c r="L47" s="104">
        <v>82</v>
      </c>
      <c r="M47" s="66">
        <f t="shared" si="27"/>
        <v>1</v>
      </c>
      <c r="N47" s="105">
        <v>82</v>
      </c>
      <c r="O47" s="106">
        <f t="shared" si="33"/>
        <v>1</v>
      </c>
      <c r="P47" s="98">
        <v>15</v>
      </c>
      <c r="Q47" s="98">
        <v>15</v>
      </c>
      <c r="R47" s="64">
        <f t="shared" si="28"/>
        <v>1</v>
      </c>
      <c r="S47" s="88">
        <v>28</v>
      </c>
      <c r="T47" s="119">
        <f t="shared" si="29"/>
        <v>0.34146341463414637</v>
      </c>
      <c r="U47" s="120"/>
      <c r="W47" s="121">
        <f t="shared" si="30"/>
        <v>82</v>
      </c>
      <c r="X47" s="121" t="s">
        <v>153</v>
      </c>
      <c r="Z47" s="121">
        <f t="shared" si="31"/>
        <v>82</v>
      </c>
      <c r="AA47" s="121" t="s">
        <v>153</v>
      </c>
      <c r="AU47" s="121">
        <f t="shared" si="32"/>
        <v>82</v>
      </c>
      <c r="AV47" s="121" t="s">
        <v>144</v>
      </c>
    </row>
    <row r="48" spans="2:48" s="121" customFormat="1" hidden="1" x14ac:dyDescent="0.25">
      <c r="B48" s="101">
        <v>5</v>
      </c>
      <c r="C48" s="122" t="s">
        <v>60</v>
      </c>
      <c r="D48" s="101">
        <v>79</v>
      </c>
      <c r="E48" s="98">
        <v>58</v>
      </c>
      <c r="F48" s="98">
        <f t="shared" si="24"/>
        <v>58</v>
      </c>
      <c r="G48" s="98"/>
      <c r="H48" s="98"/>
      <c r="I48" s="102">
        <f t="shared" si="25"/>
        <v>1</v>
      </c>
      <c r="J48" s="107">
        <v>79</v>
      </c>
      <c r="K48" s="65">
        <f t="shared" si="26"/>
        <v>1</v>
      </c>
      <c r="L48" s="104">
        <v>79</v>
      </c>
      <c r="M48" s="66">
        <f t="shared" si="27"/>
        <v>1</v>
      </c>
      <c r="N48" s="105">
        <v>79</v>
      </c>
      <c r="O48" s="106">
        <f t="shared" si="33"/>
        <v>1</v>
      </c>
      <c r="P48" s="98">
        <v>21</v>
      </c>
      <c r="Q48" s="98">
        <v>21</v>
      </c>
      <c r="R48" s="64">
        <f t="shared" si="28"/>
        <v>1</v>
      </c>
      <c r="S48" s="88">
        <v>38</v>
      </c>
      <c r="T48" s="119">
        <f t="shared" si="29"/>
        <v>0.48101265822784811</v>
      </c>
      <c r="U48" s="120"/>
      <c r="W48" s="121">
        <f t="shared" si="30"/>
        <v>79</v>
      </c>
      <c r="X48" s="121" t="s">
        <v>153</v>
      </c>
      <c r="Z48" s="121">
        <f t="shared" si="31"/>
        <v>79</v>
      </c>
      <c r="AA48" s="121" t="s">
        <v>153</v>
      </c>
      <c r="AU48" s="121">
        <f t="shared" si="32"/>
        <v>79</v>
      </c>
      <c r="AV48" s="121" t="s">
        <v>144</v>
      </c>
    </row>
    <row r="49" spans="2:48" s="121" customFormat="1" hidden="1" x14ac:dyDescent="0.25">
      <c r="B49" s="101">
        <v>6</v>
      </c>
      <c r="C49" s="122" t="s">
        <v>61</v>
      </c>
      <c r="D49" s="101">
        <v>75</v>
      </c>
      <c r="E49" s="98">
        <v>74</v>
      </c>
      <c r="F49" s="98">
        <f t="shared" si="24"/>
        <v>74</v>
      </c>
      <c r="G49" s="98"/>
      <c r="H49" s="98"/>
      <c r="I49" s="102">
        <f t="shared" si="25"/>
        <v>1</v>
      </c>
      <c r="J49" s="107">
        <v>75</v>
      </c>
      <c r="K49" s="65">
        <f t="shared" si="26"/>
        <v>1</v>
      </c>
      <c r="L49" s="104">
        <v>75</v>
      </c>
      <c r="M49" s="66">
        <f t="shared" si="27"/>
        <v>1</v>
      </c>
      <c r="N49" s="105">
        <v>75</v>
      </c>
      <c r="O49" s="106">
        <f t="shared" si="33"/>
        <v>1</v>
      </c>
      <c r="P49" s="98">
        <v>1</v>
      </c>
      <c r="Q49" s="98">
        <v>1</v>
      </c>
      <c r="R49" s="64">
        <f t="shared" si="28"/>
        <v>1</v>
      </c>
      <c r="S49" s="88">
        <v>63</v>
      </c>
      <c r="T49" s="119">
        <f t="shared" si="29"/>
        <v>0.84</v>
      </c>
      <c r="U49" s="120"/>
      <c r="W49" s="121">
        <f t="shared" si="30"/>
        <v>75</v>
      </c>
      <c r="X49" s="121" t="s">
        <v>153</v>
      </c>
      <c r="Z49" s="121">
        <f t="shared" si="31"/>
        <v>75</v>
      </c>
      <c r="AA49" s="121" t="s">
        <v>153</v>
      </c>
      <c r="AU49" s="121">
        <f t="shared" si="32"/>
        <v>75</v>
      </c>
      <c r="AV49" s="121" t="s">
        <v>144</v>
      </c>
    </row>
    <row r="50" spans="2:48" s="121" customFormat="1" hidden="1" x14ac:dyDescent="0.25">
      <c r="B50" s="101">
        <v>7</v>
      </c>
      <c r="C50" s="122" t="s">
        <v>62</v>
      </c>
      <c r="D50" s="101">
        <v>38</v>
      </c>
      <c r="E50" s="98">
        <v>29</v>
      </c>
      <c r="F50" s="98">
        <f t="shared" si="24"/>
        <v>29</v>
      </c>
      <c r="G50" s="98"/>
      <c r="H50" s="98"/>
      <c r="I50" s="102">
        <f t="shared" si="25"/>
        <v>1</v>
      </c>
      <c r="J50" s="107">
        <v>38</v>
      </c>
      <c r="K50" s="65">
        <f t="shared" si="26"/>
        <v>1</v>
      </c>
      <c r="L50" s="104">
        <v>38</v>
      </c>
      <c r="M50" s="66">
        <f t="shared" si="27"/>
        <v>1</v>
      </c>
      <c r="N50" s="105">
        <v>38</v>
      </c>
      <c r="O50" s="106">
        <f t="shared" si="33"/>
        <v>1</v>
      </c>
      <c r="P50" s="98">
        <v>9</v>
      </c>
      <c r="Q50" s="98">
        <v>9</v>
      </c>
      <c r="R50" s="64">
        <f t="shared" si="28"/>
        <v>1</v>
      </c>
      <c r="S50" s="88">
        <v>38</v>
      </c>
      <c r="T50" s="119">
        <f t="shared" si="29"/>
        <v>1</v>
      </c>
      <c r="U50" s="120"/>
      <c r="W50" s="121">
        <f t="shared" si="30"/>
        <v>38</v>
      </c>
      <c r="X50" s="121" t="s">
        <v>153</v>
      </c>
      <c r="Z50" s="121">
        <f t="shared" si="31"/>
        <v>38</v>
      </c>
      <c r="AA50" s="121" t="s">
        <v>153</v>
      </c>
      <c r="AU50" s="121">
        <f t="shared" si="32"/>
        <v>38</v>
      </c>
      <c r="AV50" s="121" t="s">
        <v>144</v>
      </c>
    </row>
    <row r="51" spans="2:48" s="126" customFormat="1" hidden="1" x14ac:dyDescent="0.25">
      <c r="B51" s="280" t="s">
        <v>46</v>
      </c>
      <c r="C51" s="280"/>
      <c r="D51" s="123">
        <f>SUM(D44:D50)</f>
        <v>642</v>
      </c>
      <c r="E51" s="123">
        <f>SUM(E44:E50)</f>
        <v>541</v>
      </c>
      <c r="F51" s="123">
        <f>SUM(F44:F50)</f>
        <v>541</v>
      </c>
      <c r="G51" s="123"/>
      <c r="H51" s="123"/>
      <c r="I51" s="124">
        <f>F51/E51</f>
        <v>1</v>
      </c>
      <c r="J51" s="123">
        <f>SUM(J44:J50)</f>
        <v>642</v>
      </c>
      <c r="K51" s="124">
        <f t="shared" si="26"/>
        <v>1</v>
      </c>
      <c r="L51" s="123">
        <f>SUM(L44:L50)</f>
        <v>642</v>
      </c>
      <c r="M51" s="124">
        <f t="shared" si="27"/>
        <v>1</v>
      </c>
      <c r="N51" s="123">
        <f>SUM(N44:N50)</f>
        <v>642</v>
      </c>
      <c r="O51" s="124">
        <f>N51/(D51)</f>
        <v>1</v>
      </c>
      <c r="P51" s="123">
        <f>SUM(P44:P50)</f>
        <v>101</v>
      </c>
      <c r="Q51" s="123">
        <f>SUM(Q44:Q50)</f>
        <v>101</v>
      </c>
      <c r="R51" s="124">
        <f>Q51/P51</f>
        <v>1</v>
      </c>
      <c r="S51" s="123">
        <f>SUM(S44:S50)</f>
        <v>442</v>
      </c>
      <c r="T51" s="124">
        <f t="shared" si="29"/>
        <v>0.68847352024922115</v>
      </c>
      <c r="U51" s="125"/>
    </row>
    <row r="52" spans="2:48" s="121" customFormat="1" x14ac:dyDescent="0.25">
      <c r="B52" s="281" t="s">
        <v>16</v>
      </c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3"/>
      <c r="U52" s="120"/>
    </row>
    <row r="53" spans="2:48" s="121" customFormat="1" x14ac:dyDescent="0.25">
      <c r="B53" s="101">
        <v>1</v>
      </c>
      <c r="C53" s="122" t="s">
        <v>63</v>
      </c>
      <c r="D53" s="101">
        <f>164-7</f>
        <v>157</v>
      </c>
      <c r="E53" s="98">
        <f>157-6</f>
        <v>151</v>
      </c>
      <c r="F53" s="98">
        <f t="shared" ref="F53:F54" si="34">E53</f>
        <v>151</v>
      </c>
      <c r="G53" s="102">
        <f t="shared" ref="G53:G59" si="35">F53/E53</f>
        <v>1</v>
      </c>
      <c r="H53" s="98">
        <f>F53</f>
        <v>151</v>
      </c>
      <c r="I53" s="102">
        <f t="shared" ref="I53:I58" si="36">H53/E53</f>
        <v>1</v>
      </c>
      <c r="J53" s="107">
        <f>D53</f>
        <v>157</v>
      </c>
      <c r="K53" s="65">
        <f t="shared" ref="K53:K59" si="37">J53/D53</f>
        <v>1</v>
      </c>
      <c r="L53" s="104">
        <f>J53</f>
        <v>157</v>
      </c>
      <c r="M53" s="66">
        <f t="shared" ref="M53:M59" si="38">L53/D53</f>
        <v>1</v>
      </c>
      <c r="N53" s="105">
        <f>L53</f>
        <v>157</v>
      </c>
      <c r="O53" s="106">
        <f t="shared" ref="O53:O58" si="39">N53/D53</f>
        <v>1</v>
      </c>
      <c r="P53" s="98">
        <f>D53-E53</f>
        <v>6</v>
      </c>
      <c r="Q53" s="98">
        <f>P53</f>
        <v>6</v>
      </c>
      <c r="R53" s="64">
        <f t="shared" ref="R53:R57" si="40">Q53/P53</f>
        <v>1</v>
      </c>
      <c r="S53" s="88">
        <f t="shared" ref="S53:S58" si="41">D53</f>
        <v>157</v>
      </c>
      <c r="T53" s="119">
        <f t="shared" ref="T53:T59" si="42">S53/D53</f>
        <v>1</v>
      </c>
      <c r="U53" s="120"/>
      <c r="W53" s="121">
        <f t="shared" ref="W53:W58" si="43">E53+P53</f>
        <v>157</v>
      </c>
      <c r="X53" s="121" t="s">
        <v>168</v>
      </c>
      <c r="Z53" s="121">
        <f t="shared" ref="Z53:Z58" si="44">E53+P53</f>
        <v>157</v>
      </c>
      <c r="AA53" s="121" t="s">
        <v>153</v>
      </c>
      <c r="AU53" s="121">
        <f t="shared" ref="AU53:AU58" si="45">F53+Q53</f>
        <v>157</v>
      </c>
      <c r="AV53" s="121" t="s">
        <v>144</v>
      </c>
    </row>
    <row r="54" spans="2:48" s="121" customFormat="1" x14ac:dyDescent="0.25">
      <c r="B54" s="101">
        <v>2</v>
      </c>
      <c r="C54" s="122" t="s">
        <v>64</v>
      </c>
      <c r="D54" s="101">
        <f>136-1</f>
        <v>135</v>
      </c>
      <c r="E54" s="98">
        <f>124-1</f>
        <v>123</v>
      </c>
      <c r="F54" s="98">
        <f t="shared" si="34"/>
        <v>123</v>
      </c>
      <c r="G54" s="102">
        <f t="shared" si="35"/>
        <v>1</v>
      </c>
      <c r="H54" s="98">
        <f>F54</f>
        <v>123</v>
      </c>
      <c r="I54" s="102">
        <f t="shared" si="36"/>
        <v>1</v>
      </c>
      <c r="J54" s="107">
        <f t="shared" ref="J54:J58" si="46">D54</f>
        <v>135</v>
      </c>
      <c r="K54" s="65">
        <f t="shared" si="37"/>
        <v>1</v>
      </c>
      <c r="L54" s="104">
        <f t="shared" ref="L54:L58" si="47">J54</f>
        <v>135</v>
      </c>
      <c r="M54" s="66">
        <f t="shared" si="38"/>
        <v>1</v>
      </c>
      <c r="N54" s="105">
        <f t="shared" ref="N54:N58" si="48">L54</f>
        <v>135</v>
      </c>
      <c r="O54" s="106">
        <f t="shared" si="39"/>
        <v>1</v>
      </c>
      <c r="P54" s="98">
        <f>D54-E54</f>
        <v>12</v>
      </c>
      <c r="Q54" s="98">
        <f>P54</f>
        <v>12</v>
      </c>
      <c r="R54" s="64">
        <f t="shared" si="40"/>
        <v>1</v>
      </c>
      <c r="S54" s="88">
        <f t="shared" si="41"/>
        <v>135</v>
      </c>
      <c r="T54" s="119">
        <f t="shared" si="42"/>
        <v>1</v>
      </c>
      <c r="U54" s="120"/>
      <c r="W54" s="121">
        <f t="shared" si="43"/>
        <v>135</v>
      </c>
      <c r="Z54" s="121">
        <f t="shared" si="44"/>
        <v>135</v>
      </c>
      <c r="AA54" s="121" t="s">
        <v>153</v>
      </c>
      <c r="AU54" s="121">
        <f t="shared" si="45"/>
        <v>135</v>
      </c>
      <c r="AV54" s="121" t="s">
        <v>144</v>
      </c>
    </row>
    <row r="55" spans="2:48" s="121" customFormat="1" x14ac:dyDescent="0.25">
      <c r="B55" s="101">
        <v>3</v>
      </c>
      <c r="C55" s="122" t="s">
        <v>65</v>
      </c>
      <c r="D55" s="101">
        <f>91-1</f>
        <v>90</v>
      </c>
      <c r="E55" s="98">
        <v>89</v>
      </c>
      <c r="F55" s="98">
        <f>E55</f>
        <v>89</v>
      </c>
      <c r="G55" s="102">
        <f t="shared" si="35"/>
        <v>1</v>
      </c>
      <c r="H55" s="98">
        <f t="shared" ref="H55:H58" si="49">F55</f>
        <v>89</v>
      </c>
      <c r="I55" s="102">
        <f t="shared" si="36"/>
        <v>1</v>
      </c>
      <c r="J55" s="107">
        <f t="shared" si="46"/>
        <v>90</v>
      </c>
      <c r="K55" s="65">
        <f t="shared" si="37"/>
        <v>1</v>
      </c>
      <c r="L55" s="104">
        <f t="shared" si="47"/>
        <v>90</v>
      </c>
      <c r="M55" s="66">
        <f t="shared" si="38"/>
        <v>1</v>
      </c>
      <c r="N55" s="105">
        <f t="shared" si="48"/>
        <v>90</v>
      </c>
      <c r="O55" s="106">
        <f t="shared" si="39"/>
        <v>1</v>
      </c>
      <c r="P55" s="98">
        <f>D55-E55</f>
        <v>1</v>
      </c>
      <c r="Q55" s="98">
        <f>P55</f>
        <v>1</v>
      </c>
      <c r="R55" s="64">
        <f t="shared" si="40"/>
        <v>1</v>
      </c>
      <c r="S55" s="88">
        <f t="shared" si="41"/>
        <v>90</v>
      </c>
      <c r="T55" s="119">
        <f t="shared" si="42"/>
        <v>1</v>
      </c>
      <c r="U55" s="120"/>
      <c r="W55" s="121">
        <f t="shared" si="43"/>
        <v>90</v>
      </c>
      <c r="Z55" s="121">
        <f t="shared" si="44"/>
        <v>90</v>
      </c>
      <c r="AA55" s="121" t="s">
        <v>153</v>
      </c>
      <c r="AU55" s="121">
        <f t="shared" si="45"/>
        <v>90</v>
      </c>
      <c r="AV55" s="121" t="s">
        <v>144</v>
      </c>
    </row>
    <row r="56" spans="2:48" s="121" customFormat="1" x14ac:dyDescent="0.25">
      <c r="B56" s="101">
        <v>4</v>
      </c>
      <c r="C56" s="122" t="s">
        <v>66</v>
      </c>
      <c r="D56" s="101">
        <v>95</v>
      </c>
      <c r="E56" s="98">
        <v>74</v>
      </c>
      <c r="F56" s="98">
        <f>E56</f>
        <v>74</v>
      </c>
      <c r="G56" s="102">
        <f t="shared" si="35"/>
        <v>1</v>
      </c>
      <c r="H56" s="98">
        <f t="shared" si="49"/>
        <v>74</v>
      </c>
      <c r="I56" s="102">
        <f t="shared" si="36"/>
        <v>1</v>
      </c>
      <c r="J56" s="107">
        <f t="shared" si="46"/>
        <v>95</v>
      </c>
      <c r="K56" s="65">
        <f t="shared" si="37"/>
        <v>1</v>
      </c>
      <c r="L56" s="104">
        <f t="shared" si="47"/>
        <v>95</v>
      </c>
      <c r="M56" s="66">
        <f t="shared" si="38"/>
        <v>1</v>
      </c>
      <c r="N56" s="105">
        <f t="shared" si="48"/>
        <v>95</v>
      </c>
      <c r="O56" s="106">
        <f t="shared" si="39"/>
        <v>1</v>
      </c>
      <c r="P56" s="98">
        <f>D56-E56</f>
        <v>21</v>
      </c>
      <c r="Q56" s="98">
        <f>P56</f>
        <v>21</v>
      </c>
      <c r="R56" s="64">
        <f t="shared" si="40"/>
        <v>1</v>
      </c>
      <c r="S56" s="88">
        <f t="shared" si="41"/>
        <v>95</v>
      </c>
      <c r="T56" s="119">
        <f t="shared" si="42"/>
        <v>1</v>
      </c>
      <c r="U56" s="120"/>
      <c r="W56" s="121">
        <f t="shared" si="43"/>
        <v>95</v>
      </c>
      <c r="Z56" s="121">
        <f t="shared" si="44"/>
        <v>95</v>
      </c>
      <c r="AA56" s="121" t="s">
        <v>153</v>
      </c>
      <c r="AU56" s="121">
        <f t="shared" si="45"/>
        <v>95</v>
      </c>
      <c r="AV56" s="121" t="s">
        <v>144</v>
      </c>
    </row>
    <row r="57" spans="2:48" s="121" customFormat="1" x14ac:dyDescent="0.25">
      <c r="B57" s="101">
        <v>5</v>
      </c>
      <c r="C57" s="122" t="s">
        <v>67</v>
      </c>
      <c r="D57" s="101">
        <f>58-1</f>
        <v>57</v>
      </c>
      <c r="E57" s="98">
        <f>56-1</f>
        <v>55</v>
      </c>
      <c r="F57" s="98">
        <f>E57</f>
        <v>55</v>
      </c>
      <c r="G57" s="102">
        <f t="shared" si="35"/>
        <v>1</v>
      </c>
      <c r="H57" s="98">
        <f t="shared" si="49"/>
        <v>55</v>
      </c>
      <c r="I57" s="102">
        <f t="shared" si="36"/>
        <v>1</v>
      </c>
      <c r="J57" s="107">
        <f t="shared" si="46"/>
        <v>57</v>
      </c>
      <c r="K57" s="65">
        <f t="shared" si="37"/>
        <v>1</v>
      </c>
      <c r="L57" s="104">
        <f t="shared" si="47"/>
        <v>57</v>
      </c>
      <c r="M57" s="66">
        <f t="shared" si="38"/>
        <v>1</v>
      </c>
      <c r="N57" s="105">
        <f t="shared" si="48"/>
        <v>57</v>
      </c>
      <c r="O57" s="106">
        <f t="shared" si="39"/>
        <v>1</v>
      </c>
      <c r="P57" s="98">
        <f>D57-E57</f>
        <v>2</v>
      </c>
      <c r="Q57" s="98">
        <f>P57</f>
        <v>2</v>
      </c>
      <c r="R57" s="64">
        <f t="shared" si="40"/>
        <v>1</v>
      </c>
      <c r="S57" s="88">
        <f t="shared" si="41"/>
        <v>57</v>
      </c>
      <c r="T57" s="119">
        <f t="shared" si="42"/>
        <v>1</v>
      </c>
      <c r="U57" s="120"/>
      <c r="W57" s="121">
        <f t="shared" si="43"/>
        <v>57</v>
      </c>
      <c r="Z57" s="121">
        <f t="shared" si="44"/>
        <v>57</v>
      </c>
      <c r="AA57" s="121" t="s">
        <v>153</v>
      </c>
      <c r="AU57" s="121">
        <f t="shared" si="45"/>
        <v>57</v>
      </c>
      <c r="AV57" s="121" t="s">
        <v>144</v>
      </c>
    </row>
    <row r="58" spans="2:48" s="121" customFormat="1" x14ac:dyDescent="0.25">
      <c r="B58" s="101">
        <v>6</v>
      </c>
      <c r="C58" s="122" t="s">
        <v>154</v>
      </c>
      <c r="D58" s="101">
        <v>18</v>
      </c>
      <c r="E58" s="98">
        <v>18</v>
      </c>
      <c r="F58" s="98">
        <f>E58</f>
        <v>18</v>
      </c>
      <c r="G58" s="102">
        <f t="shared" si="35"/>
        <v>1</v>
      </c>
      <c r="H58" s="98">
        <f t="shared" si="49"/>
        <v>18</v>
      </c>
      <c r="I58" s="102">
        <f t="shared" si="36"/>
        <v>1</v>
      </c>
      <c r="J58" s="107">
        <f t="shared" si="46"/>
        <v>18</v>
      </c>
      <c r="K58" s="65">
        <f t="shared" si="37"/>
        <v>1</v>
      </c>
      <c r="L58" s="104">
        <f t="shared" si="47"/>
        <v>18</v>
      </c>
      <c r="M58" s="66">
        <f t="shared" si="38"/>
        <v>1</v>
      </c>
      <c r="N58" s="105">
        <f t="shared" si="48"/>
        <v>18</v>
      </c>
      <c r="O58" s="106">
        <f t="shared" si="39"/>
        <v>1</v>
      </c>
      <c r="P58" s="162"/>
      <c r="Q58" s="162"/>
      <c r="R58" s="163"/>
      <c r="S58" s="88">
        <f t="shared" si="41"/>
        <v>18</v>
      </c>
      <c r="T58" s="119">
        <f t="shared" si="42"/>
        <v>1</v>
      </c>
      <c r="U58" s="120"/>
      <c r="W58" s="121">
        <f t="shared" si="43"/>
        <v>18</v>
      </c>
      <c r="Z58" s="121">
        <f t="shared" si="44"/>
        <v>18</v>
      </c>
      <c r="AA58" s="121" t="s">
        <v>153</v>
      </c>
      <c r="AU58" s="121">
        <f t="shared" si="45"/>
        <v>18</v>
      </c>
      <c r="AV58" s="121" t="s">
        <v>144</v>
      </c>
    </row>
    <row r="59" spans="2:48" s="126" customFormat="1" x14ac:dyDescent="0.25">
      <c r="B59" s="280" t="s">
        <v>46</v>
      </c>
      <c r="C59" s="280"/>
      <c r="D59" s="123">
        <f>SUM(D53:D58)</f>
        <v>552</v>
      </c>
      <c r="E59" s="123">
        <f>SUM(E53:E58)</f>
        <v>510</v>
      </c>
      <c r="F59" s="123">
        <f>SUM(F53:F58)</f>
        <v>510</v>
      </c>
      <c r="G59" s="124">
        <f t="shared" si="35"/>
        <v>1</v>
      </c>
      <c r="H59" s="123">
        <f>SUM(H53:H58)</f>
        <v>510</v>
      </c>
      <c r="I59" s="124">
        <f>H59/H59</f>
        <v>1</v>
      </c>
      <c r="J59" s="123">
        <f>SUM(J53:J58)</f>
        <v>552</v>
      </c>
      <c r="K59" s="124">
        <f t="shared" si="37"/>
        <v>1</v>
      </c>
      <c r="L59" s="123">
        <f>SUM(L53:L58)</f>
        <v>552</v>
      </c>
      <c r="M59" s="124">
        <f t="shared" si="38"/>
        <v>1</v>
      </c>
      <c r="N59" s="123">
        <f>SUM(N53:N58)</f>
        <v>552</v>
      </c>
      <c r="O59" s="124">
        <f>N59/(D59)</f>
        <v>1</v>
      </c>
      <c r="P59" s="123">
        <f>SUM(P53:P58)</f>
        <v>42</v>
      </c>
      <c r="Q59" s="123">
        <f>SUM(Q53:Q58)</f>
        <v>42</v>
      </c>
      <c r="R59" s="124">
        <f>Q59/P59</f>
        <v>1</v>
      </c>
      <c r="S59" s="123">
        <f>SUM(S53:S58)</f>
        <v>552</v>
      </c>
      <c r="T59" s="124">
        <f t="shared" si="42"/>
        <v>1</v>
      </c>
      <c r="U59" s="125"/>
      <c r="W59" s="121">
        <f>E59+P59</f>
        <v>552</v>
      </c>
      <c r="X59" s="121"/>
    </row>
    <row r="60" spans="2:48" s="121" customFormat="1" hidden="1" x14ac:dyDescent="0.25">
      <c r="B60" s="281" t="s">
        <v>68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3"/>
      <c r="U60" s="120"/>
    </row>
    <row r="61" spans="2:48" s="121" customFormat="1" hidden="1" x14ac:dyDescent="0.25">
      <c r="B61" s="101">
        <v>1</v>
      </c>
      <c r="C61" s="122" t="s">
        <v>69</v>
      </c>
      <c r="D61" s="101">
        <v>228</v>
      </c>
      <c r="E61" s="98">
        <v>226</v>
      </c>
      <c r="F61" s="98">
        <f t="shared" ref="F61:F78" si="50">E61</f>
        <v>226</v>
      </c>
      <c r="G61" s="98"/>
      <c r="H61" s="98"/>
      <c r="I61" s="102">
        <f t="shared" ref="I61:I73" si="51">F61/E61</f>
        <v>1</v>
      </c>
      <c r="J61" s="107">
        <v>228</v>
      </c>
      <c r="K61" s="65">
        <f t="shared" ref="K61:K79" si="52">J61/D61</f>
        <v>1</v>
      </c>
      <c r="L61" s="104">
        <v>228</v>
      </c>
      <c r="M61" s="66">
        <f t="shared" ref="M61:M79" si="53">L61/D61</f>
        <v>1</v>
      </c>
      <c r="N61" s="105">
        <v>228</v>
      </c>
      <c r="O61" s="106">
        <f t="shared" ref="O61:O78" si="54">N61/D61</f>
        <v>1</v>
      </c>
      <c r="P61" s="98">
        <v>2</v>
      </c>
      <c r="Q61" s="98">
        <v>2</v>
      </c>
      <c r="R61" s="64">
        <f t="shared" ref="R61:R76" si="55">Q61/P61</f>
        <v>1</v>
      </c>
      <c r="S61" s="88">
        <v>176</v>
      </c>
      <c r="T61" s="119">
        <f t="shared" ref="T61:T79" si="56">S61/D61</f>
        <v>0.77192982456140347</v>
      </c>
      <c r="U61" s="120"/>
      <c r="V61" s="121" t="s">
        <v>169</v>
      </c>
      <c r="W61" s="121">
        <f t="shared" ref="W61:W79" si="57">E61+P61</f>
        <v>228</v>
      </c>
      <c r="Z61" s="121">
        <f t="shared" ref="Z61:Z78" si="58">E61+P61</f>
        <v>228</v>
      </c>
      <c r="AA61" s="121" t="s">
        <v>153</v>
      </c>
      <c r="AU61" s="121">
        <f t="shared" ref="AU61:AU78" si="59">F61+Q61</f>
        <v>228</v>
      </c>
      <c r="AV61" s="121" t="s">
        <v>144</v>
      </c>
    </row>
    <row r="62" spans="2:48" s="121" customFormat="1" hidden="1" x14ac:dyDescent="0.25">
      <c r="B62" s="101">
        <v>2</v>
      </c>
      <c r="C62" s="122" t="s">
        <v>70</v>
      </c>
      <c r="D62" s="101">
        <v>73</v>
      </c>
      <c r="E62" s="98">
        <v>64</v>
      </c>
      <c r="F62" s="98">
        <f t="shared" si="50"/>
        <v>64</v>
      </c>
      <c r="G62" s="98"/>
      <c r="H62" s="98"/>
      <c r="I62" s="102">
        <v>1</v>
      </c>
      <c r="J62" s="107">
        <v>73</v>
      </c>
      <c r="K62" s="65">
        <f t="shared" si="52"/>
        <v>1</v>
      </c>
      <c r="L62" s="104">
        <v>73</v>
      </c>
      <c r="M62" s="66">
        <f t="shared" si="53"/>
        <v>1</v>
      </c>
      <c r="N62" s="105">
        <v>73</v>
      </c>
      <c r="O62" s="106">
        <f t="shared" si="54"/>
        <v>1</v>
      </c>
      <c r="P62" s="98">
        <v>9</v>
      </c>
      <c r="Q62" s="98">
        <v>9</v>
      </c>
      <c r="R62" s="64">
        <f t="shared" si="55"/>
        <v>1</v>
      </c>
      <c r="S62" s="88">
        <v>69</v>
      </c>
      <c r="T62" s="119">
        <f t="shared" si="56"/>
        <v>0.9452054794520548</v>
      </c>
      <c r="U62" s="120"/>
      <c r="W62" s="121">
        <f t="shared" si="57"/>
        <v>73</v>
      </c>
      <c r="Z62" s="121">
        <f t="shared" si="58"/>
        <v>73</v>
      </c>
      <c r="AA62" s="121" t="s">
        <v>153</v>
      </c>
      <c r="AU62" s="121">
        <f t="shared" si="59"/>
        <v>73</v>
      </c>
      <c r="AV62" s="121" t="s">
        <v>144</v>
      </c>
    </row>
    <row r="63" spans="2:48" s="121" customFormat="1" hidden="1" x14ac:dyDescent="0.25">
      <c r="B63" s="101">
        <v>3</v>
      </c>
      <c r="C63" s="122" t="s">
        <v>71</v>
      </c>
      <c r="D63" s="101">
        <v>62</v>
      </c>
      <c r="E63" s="98">
        <v>61</v>
      </c>
      <c r="F63" s="98">
        <f t="shared" si="50"/>
        <v>61</v>
      </c>
      <c r="G63" s="98"/>
      <c r="H63" s="98"/>
      <c r="I63" s="102">
        <v>1</v>
      </c>
      <c r="J63" s="107">
        <v>62</v>
      </c>
      <c r="K63" s="65">
        <f t="shared" si="52"/>
        <v>1</v>
      </c>
      <c r="L63" s="104">
        <v>62</v>
      </c>
      <c r="M63" s="66">
        <f t="shared" si="53"/>
        <v>1</v>
      </c>
      <c r="N63" s="105">
        <v>62</v>
      </c>
      <c r="O63" s="106">
        <f t="shared" si="54"/>
        <v>1</v>
      </c>
      <c r="P63" s="98">
        <v>1</v>
      </c>
      <c r="Q63" s="98">
        <v>1</v>
      </c>
      <c r="R63" s="64">
        <f t="shared" si="55"/>
        <v>1</v>
      </c>
      <c r="S63" s="88">
        <v>62</v>
      </c>
      <c r="T63" s="119">
        <f t="shared" si="56"/>
        <v>1</v>
      </c>
      <c r="U63" s="120"/>
      <c r="W63" s="121">
        <f t="shared" si="57"/>
        <v>62</v>
      </c>
      <c r="Z63" s="121">
        <f t="shared" si="58"/>
        <v>62</v>
      </c>
      <c r="AA63" s="121" t="s">
        <v>153</v>
      </c>
      <c r="AU63" s="121">
        <f t="shared" si="59"/>
        <v>62</v>
      </c>
      <c r="AV63" s="121" t="s">
        <v>144</v>
      </c>
    </row>
    <row r="64" spans="2:48" s="121" customFormat="1" hidden="1" x14ac:dyDescent="0.25">
      <c r="B64" s="101">
        <v>4</v>
      </c>
      <c r="C64" s="122" t="s">
        <v>72</v>
      </c>
      <c r="D64" s="101">
        <v>44</v>
      </c>
      <c r="E64" s="98">
        <v>42</v>
      </c>
      <c r="F64" s="98">
        <f t="shared" si="50"/>
        <v>42</v>
      </c>
      <c r="G64" s="98"/>
      <c r="H64" s="98"/>
      <c r="I64" s="102">
        <v>1</v>
      </c>
      <c r="J64" s="107">
        <v>44</v>
      </c>
      <c r="K64" s="65">
        <f t="shared" si="52"/>
        <v>1</v>
      </c>
      <c r="L64" s="104">
        <v>44</v>
      </c>
      <c r="M64" s="66">
        <f t="shared" si="53"/>
        <v>1</v>
      </c>
      <c r="N64" s="105">
        <v>44</v>
      </c>
      <c r="O64" s="106">
        <f t="shared" si="54"/>
        <v>1</v>
      </c>
      <c r="P64" s="98">
        <v>2</v>
      </c>
      <c r="Q64" s="98">
        <v>2</v>
      </c>
      <c r="R64" s="64">
        <v>1</v>
      </c>
      <c r="S64" s="88">
        <v>44</v>
      </c>
      <c r="T64" s="119">
        <f t="shared" si="56"/>
        <v>1</v>
      </c>
      <c r="U64" s="120"/>
      <c r="W64" s="121">
        <f t="shared" si="57"/>
        <v>44</v>
      </c>
      <c r="Z64" s="121">
        <f t="shared" si="58"/>
        <v>44</v>
      </c>
      <c r="AA64" s="121" t="s">
        <v>153</v>
      </c>
      <c r="AU64" s="121">
        <f t="shared" si="59"/>
        <v>44</v>
      </c>
      <c r="AV64" s="121" t="s">
        <v>144</v>
      </c>
    </row>
    <row r="65" spans="2:48" s="121" customFormat="1" hidden="1" x14ac:dyDescent="0.25">
      <c r="B65" s="101">
        <v>5</v>
      </c>
      <c r="C65" s="122" t="s">
        <v>73</v>
      </c>
      <c r="D65" s="101">
        <v>54</v>
      </c>
      <c r="E65" s="98">
        <v>44</v>
      </c>
      <c r="F65" s="98">
        <v>44</v>
      </c>
      <c r="G65" s="98"/>
      <c r="H65" s="98"/>
      <c r="I65" s="102">
        <f t="shared" si="51"/>
        <v>1</v>
      </c>
      <c r="J65" s="107">
        <v>54</v>
      </c>
      <c r="K65" s="65">
        <f t="shared" si="52"/>
        <v>1</v>
      </c>
      <c r="L65" s="104">
        <v>54</v>
      </c>
      <c r="M65" s="66">
        <f t="shared" si="53"/>
        <v>1</v>
      </c>
      <c r="N65" s="105">
        <v>54</v>
      </c>
      <c r="O65" s="106">
        <f t="shared" si="54"/>
        <v>1</v>
      </c>
      <c r="P65" s="98">
        <v>10</v>
      </c>
      <c r="Q65" s="98">
        <v>10</v>
      </c>
      <c r="R65" s="64">
        <f t="shared" si="55"/>
        <v>1</v>
      </c>
      <c r="S65" s="88">
        <v>54</v>
      </c>
      <c r="T65" s="119">
        <f t="shared" si="56"/>
        <v>1</v>
      </c>
      <c r="U65" s="120"/>
      <c r="W65" s="121">
        <f t="shared" si="57"/>
        <v>54</v>
      </c>
      <c r="Z65" s="121">
        <f t="shared" si="58"/>
        <v>54</v>
      </c>
      <c r="AA65" s="121" t="s">
        <v>153</v>
      </c>
      <c r="AU65" s="121">
        <f t="shared" si="59"/>
        <v>54</v>
      </c>
      <c r="AV65" s="121" t="s">
        <v>144</v>
      </c>
    </row>
    <row r="66" spans="2:48" s="121" customFormat="1" hidden="1" x14ac:dyDescent="0.25">
      <c r="B66" s="101">
        <v>6</v>
      </c>
      <c r="C66" s="122" t="s">
        <v>74</v>
      </c>
      <c r="D66" s="101">
        <v>22</v>
      </c>
      <c r="E66" s="98">
        <v>16</v>
      </c>
      <c r="F66" s="98">
        <f t="shared" si="50"/>
        <v>16</v>
      </c>
      <c r="G66" s="98"/>
      <c r="H66" s="98"/>
      <c r="I66" s="102">
        <f t="shared" si="51"/>
        <v>1</v>
      </c>
      <c r="J66" s="107">
        <v>22</v>
      </c>
      <c r="K66" s="65">
        <f t="shared" si="52"/>
        <v>1</v>
      </c>
      <c r="L66" s="104">
        <v>22</v>
      </c>
      <c r="M66" s="66">
        <f t="shared" si="53"/>
        <v>1</v>
      </c>
      <c r="N66" s="105">
        <v>22</v>
      </c>
      <c r="O66" s="106">
        <f t="shared" si="54"/>
        <v>1</v>
      </c>
      <c r="P66" s="98">
        <v>6</v>
      </c>
      <c r="Q66" s="98">
        <v>6</v>
      </c>
      <c r="R66" s="64">
        <f t="shared" si="55"/>
        <v>1</v>
      </c>
      <c r="S66" s="88">
        <v>22</v>
      </c>
      <c r="T66" s="119">
        <f t="shared" si="56"/>
        <v>1</v>
      </c>
      <c r="U66" s="120"/>
      <c r="W66" s="121">
        <f t="shared" si="57"/>
        <v>22</v>
      </c>
      <c r="Z66" s="121">
        <f t="shared" si="58"/>
        <v>22</v>
      </c>
      <c r="AA66" s="121" t="s">
        <v>153</v>
      </c>
      <c r="AU66" s="121">
        <f t="shared" si="59"/>
        <v>22</v>
      </c>
      <c r="AV66" s="121" t="s">
        <v>144</v>
      </c>
    </row>
    <row r="67" spans="2:48" s="121" customFormat="1" hidden="1" x14ac:dyDescent="0.25">
      <c r="B67" s="101">
        <v>7</v>
      </c>
      <c r="C67" s="122" t="s">
        <v>75</v>
      </c>
      <c r="D67" s="101">
        <v>50</v>
      </c>
      <c r="E67" s="98">
        <v>50</v>
      </c>
      <c r="F67" s="98">
        <v>50</v>
      </c>
      <c r="G67" s="98"/>
      <c r="H67" s="98"/>
      <c r="I67" s="102">
        <v>1</v>
      </c>
      <c r="J67" s="107">
        <v>50</v>
      </c>
      <c r="K67" s="65">
        <f t="shared" si="52"/>
        <v>1</v>
      </c>
      <c r="L67" s="104">
        <v>50</v>
      </c>
      <c r="M67" s="66">
        <f t="shared" si="53"/>
        <v>1</v>
      </c>
      <c r="N67" s="105">
        <v>50</v>
      </c>
      <c r="O67" s="106">
        <f t="shared" si="54"/>
        <v>1</v>
      </c>
      <c r="P67" s="98">
        <v>0</v>
      </c>
      <c r="Q67" s="98">
        <v>0</v>
      </c>
      <c r="R67" s="64">
        <v>1</v>
      </c>
      <c r="S67" s="88">
        <v>50</v>
      </c>
      <c r="T67" s="119">
        <f t="shared" si="56"/>
        <v>1</v>
      </c>
      <c r="U67" s="120"/>
      <c r="W67" s="121">
        <f t="shared" si="57"/>
        <v>50</v>
      </c>
      <c r="Z67" s="121">
        <f t="shared" si="58"/>
        <v>50</v>
      </c>
      <c r="AA67" s="121" t="s">
        <v>153</v>
      </c>
      <c r="AU67" s="121">
        <f t="shared" si="59"/>
        <v>50</v>
      </c>
      <c r="AV67" s="121" t="s">
        <v>144</v>
      </c>
    </row>
    <row r="68" spans="2:48" s="121" customFormat="1" hidden="1" x14ac:dyDescent="0.25">
      <c r="B68" s="101">
        <v>8</v>
      </c>
      <c r="C68" s="122" t="s">
        <v>76</v>
      </c>
      <c r="D68" s="101">
        <v>25</v>
      </c>
      <c r="E68" s="98">
        <v>24</v>
      </c>
      <c r="F68" s="98">
        <v>24</v>
      </c>
      <c r="G68" s="98"/>
      <c r="H68" s="98"/>
      <c r="I68" s="102">
        <v>1</v>
      </c>
      <c r="J68" s="107">
        <v>25</v>
      </c>
      <c r="K68" s="65">
        <f t="shared" si="52"/>
        <v>1</v>
      </c>
      <c r="L68" s="104">
        <v>25</v>
      </c>
      <c r="M68" s="66">
        <f t="shared" si="53"/>
        <v>1</v>
      </c>
      <c r="N68" s="105">
        <v>25</v>
      </c>
      <c r="O68" s="106">
        <f t="shared" si="54"/>
        <v>1</v>
      </c>
      <c r="P68" s="98">
        <v>1</v>
      </c>
      <c r="Q68" s="98">
        <v>1</v>
      </c>
      <c r="R68" s="64">
        <v>1</v>
      </c>
      <c r="S68" s="88">
        <v>25</v>
      </c>
      <c r="T68" s="119">
        <f t="shared" si="56"/>
        <v>1</v>
      </c>
      <c r="U68" s="120"/>
      <c r="W68" s="121">
        <f t="shared" si="57"/>
        <v>25</v>
      </c>
      <c r="Z68" s="121">
        <f t="shared" si="58"/>
        <v>25</v>
      </c>
      <c r="AA68" s="121" t="s">
        <v>153</v>
      </c>
      <c r="AU68" s="121">
        <f t="shared" si="59"/>
        <v>25</v>
      </c>
      <c r="AV68" s="121" t="s">
        <v>144</v>
      </c>
    </row>
    <row r="69" spans="2:48" s="121" customFormat="1" hidden="1" x14ac:dyDescent="0.25">
      <c r="B69" s="101">
        <v>9</v>
      </c>
      <c r="C69" s="122" t="s">
        <v>77</v>
      </c>
      <c r="D69" s="101">
        <v>29</v>
      </c>
      <c r="E69" s="98">
        <f t="shared" ref="E69:E78" si="60">D69-P69</f>
        <v>24</v>
      </c>
      <c r="F69" s="98">
        <f t="shared" si="50"/>
        <v>24</v>
      </c>
      <c r="G69" s="98"/>
      <c r="H69" s="98"/>
      <c r="I69" s="102">
        <v>1</v>
      </c>
      <c r="J69" s="107">
        <v>29</v>
      </c>
      <c r="K69" s="65">
        <f t="shared" si="52"/>
        <v>1</v>
      </c>
      <c r="L69" s="104">
        <v>29</v>
      </c>
      <c r="M69" s="66">
        <f t="shared" si="53"/>
        <v>1</v>
      </c>
      <c r="N69" s="105">
        <v>29</v>
      </c>
      <c r="O69" s="106">
        <f t="shared" si="54"/>
        <v>1</v>
      </c>
      <c r="P69" s="98">
        <v>5</v>
      </c>
      <c r="Q69" s="98">
        <v>5</v>
      </c>
      <c r="R69" s="64">
        <f t="shared" si="55"/>
        <v>1</v>
      </c>
      <c r="S69" s="88">
        <v>28</v>
      </c>
      <c r="T69" s="119">
        <f t="shared" si="56"/>
        <v>0.96551724137931039</v>
      </c>
      <c r="U69" s="120"/>
      <c r="W69" s="121">
        <f t="shared" si="57"/>
        <v>29</v>
      </c>
      <c r="Z69" s="121">
        <f t="shared" si="58"/>
        <v>29</v>
      </c>
      <c r="AA69" s="121" t="s">
        <v>153</v>
      </c>
      <c r="AU69" s="121">
        <f t="shared" si="59"/>
        <v>29</v>
      </c>
      <c r="AV69" s="121" t="s">
        <v>144</v>
      </c>
    </row>
    <row r="70" spans="2:48" s="121" customFormat="1" hidden="1" x14ac:dyDescent="0.25">
      <c r="B70" s="101">
        <v>10</v>
      </c>
      <c r="C70" s="122" t="s">
        <v>78</v>
      </c>
      <c r="D70" s="101">
        <v>10</v>
      </c>
      <c r="E70" s="98">
        <v>10</v>
      </c>
      <c r="F70" s="98">
        <f t="shared" si="50"/>
        <v>10</v>
      </c>
      <c r="G70" s="98"/>
      <c r="H70" s="98"/>
      <c r="I70" s="102">
        <v>1</v>
      </c>
      <c r="J70" s="107">
        <v>10</v>
      </c>
      <c r="K70" s="65">
        <f t="shared" si="52"/>
        <v>1</v>
      </c>
      <c r="L70" s="104">
        <v>10</v>
      </c>
      <c r="M70" s="66">
        <f t="shared" si="53"/>
        <v>1</v>
      </c>
      <c r="N70" s="105">
        <v>10</v>
      </c>
      <c r="O70" s="106">
        <f t="shared" si="54"/>
        <v>1</v>
      </c>
      <c r="P70" s="98">
        <v>0</v>
      </c>
      <c r="Q70" s="98">
        <v>0</v>
      </c>
      <c r="R70" s="64">
        <v>1</v>
      </c>
      <c r="S70" s="88">
        <v>10</v>
      </c>
      <c r="T70" s="119">
        <f t="shared" si="56"/>
        <v>1</v>
      </c>
      <c r="U70" s="120"/>
      <c r="W70" s="121">
        <f t="shared" si="57"/>
        <v>10</v>
      </c>
      <c r="Z70" s="121">
        <f t="shared" si="58"/>
        <v>10</v>
      </c>
      <c r="AA70" s="121" t="s">
        <v>153</v>
      </c>
      <c r="AU70" s="121">
        <f t="shared" si="59"/>
        <v>10</v>
      </c>
      <c r="AV70" s="121" t="s">
        <v>144</v>
      </c>
    </row>
    <row r="71" spans="2:48" s="121" customFormat="1" hidden="1" x14ac:dyDescent="0.25">
      <c r="B71" s="101">
        <v>11</v>
      </c>
      <c r="C71" s="122" t="s">
        <v>79</v>
      </c>
      <c r="D71" s="101">
        <v>10</v>
      </c>
      <c r="E71" s="98">
        <v>10</v>
      </c>
      <c r="F71" s="98">
        <v>10</v>
      </c>
      <c r="G71" s="98"/>
      <c r="H71" s="98"/>
      <c r="I71" s="102">
        <v>1</v>
      </c>
      <c r="J71" s="107">
        <v>10</v>
      </c>
      <c r="K71" s="65">
        <f t="shared" si="52"/>
        <v>1</v>
      </c>
      <c r="L71" s="104">
        <v>10</v>
      </c>
      <c r="M71" s="66">
        <f t="shared" si="53"/>
        <v>1</v>
      </c>
      <c r="N71" s="105">
        <v>10</v>
      </c>
      <c r="O71" s="106">
        <f t="shared" si="54"/>
        <v>1</v>
      </c>
      <c r="P71" s="98">
        <v>0</v>
      </c>
      <c r="Q71" s="98">
        <v>0</v>
      </c>
      <c r="R71" s="64">
        <v>1</v>
      </c>
      <c r="S71" s="88">
        <v>10</v>
      </c>
      <c r="T71" s="119">
        <f t="shared" si="56"/>
        <v>1</v>
      </c>
      <c r="U71" s="120"/>
      <c r="W71" s="121">
        <f t="shared" si="57"/>
        <v>10</v>
      </c>
      <c r="Z71" s="121">
        <f t="shared" si="58"/>
        <v>10</v>
      </c>
      <c r="AA71" s="121" t="s">
        <v>153</v>
      </c>
      <c r="AU71" s="121">
        <f t="shared" si="59"/>
        <v>10</v>
      </c>
      <c r="AV71" s="121" t="s">
        <v>144</v>
      </c>
    </row>
    <row r="72" spans="2:48" s="121" customFormat="1" hidden="1" x14ac:dyDescent="0.25">
      <c r="B72" s="101">
        <v>12</v>
      </c>
      <c r="C72" s="122" t="s">
        <v>80</v>
      </c>
      <c r="D72" s="101">
        <v>12</v>
      </c>
      <c r="E72" s="98">
        <v>12</v>
      </c>
      <c r="F72" s="98">
        <f t="shared" si="50"/>
        <v>12</v>
      </c>
      <c r="G72" s="98"/>
      <c r="H72" s="98"/>
      <c r="I72" s="102">
        <v>1</v>
      </c>
      <c r="J72" s="107">
        <v>12</v>
      </c>
      <c r="K72" s="65">
        <f t="shared" si="52"/>
        <v>1</v>
      </c>
      <c r="L72" s="104">
        <v>12</v>
      </c>
      <c r="M72" s="66">
        <f t="shared" si="53"/>
        <v>1</v>
      </c>
      <c r="N72" s="105">
        <v>12</v>
      </c>
      <c r="O72" s="106">
        <f t="shared" si="54"/>
        <v>1</v>
      </c>
      <c r="P72" s="98">
        <v>0</v>
      </c>
      <c r="Q72" s="98">
        <v>0</v>
      </c>
      <c r="R72" s="64">
        <v>1</v>
      </c>
      <c r="S72" s="88">
        <v>12</v>
      </c>
      <c r="T72" s="119">
        <f t="shared" si="56"/>
        <v>1</v>
      </c>
      <c r="U72" s="120"/>
      <c r="W72" s="121">
        <f t="shared" si="57"/>
        <v>12</v>
      </c>
      <c r="Z72" s="121">
        <f t="shared" si="58"/>
        <v>12</v>
      </c>
      <c r="AA72" s="121" t="s">
        <v>153</v>
      </c>
      <c r="AU72" s="121">
        <f t="shared" si="59"/>
        <v>12</v>
      </c>
      <c r="AV72" s="121" t="s">
        <v>144</v>
      </c>
    </row>
    <row r="73" spans="2:48" s="121" customFormat="1" hidden="1" x14ac:dyDescent="0.25">
      <c r="B73" s="101">
        <v>13</v>
      </c>
      <c r="C73" s="122" t="s">
        <v>81</v>
      </c>
      <c r="D73" s="101">
        <v>7</v>
      </c>
      <c r="E73" s="98">
        <f t="shared" si="60"/>
        <v>6</v>
      </c>
      <c r="F73" s="98">
        <f t="shared" si="50"/>
        <v>6</v>
      </c>
      <c r="G73" s="98"/>
      <c r="H73" s="98"/>
      <c r="I73" s="102">
        <f t="shared" si="51"/>
        <v>1</v>
      </c>
      <c r="J73" s="107">
        <v>7</v>
      </c>
      <c r="K73" s="65">
        <f t="shared" si="52"/>
        <v>1</v>
      </c>
      <c r="L73" s="104">
        <v>7</v>
      </c>
      <c r="M73" s="66">
        <f t="shared" si="53"/>
        <v>1</v>
      </c>
      <c r="N73" s="105">
        <v>7</v>
      </c>
      <c r="O73" s="106">
        <f t="shared" si="54"/>
        <v>1</v>
      </c>
      <c r="P73" s="98">
        <v>1</v>
      </c>
      <c r="Q73" s="98">
        <v>1</v>
      </c>
      <c r="R73" s="64">
        <f t="shared" si="55"/>
        <v>1</v>
      </c>
      <c r="S73" s="88">
        <v>7</v>
      </c>
      <c r="T73" s="119">
        <f t="shared" si="56"/>
        <v>1</v>
      </c>
      <c r="U73" s="120"/>
      <c r="W73" s="121">
        <f t="shared" si="57"/>
        <v>7</v>
      </c>
      <c r="Z73" s="121">
        <f t="shared" si="58"/>
        <v>7</v>
      </c>
      <c r="AA73" s="121" t="s">
        <v>153</v>
      </c>
      <c r="AU73" s="121">
        <f t="shared" si="59"/>
        <v>7</v>
      </c>
      <c r="AV73" s="121" t="s">
        <v>144</v>
      </c>
    </row>
    <row r="74" spans="2:48" s="121" customFormat="1" hidden="1" x14ac:dyDescent="0.25">
      <c r="B74" s="101">
        <v>14</v>
      </c>
      <c r="C74" s="122" t="s">
        <v>82</v>
      </c>
      <c r="D74" s="101">
        <v>8</v>
      </c>
      <c r="E74" s="98">
        <v>8</v>
      </c>
      <c r="F74" s="98">
        <f t="shared" si="50"/>
        <v>8</v>
      </c>
      <c r="G74" s="98"/>
      <c r="H74" s="98"/>
      <c r="I74" s="102">
        <v>1</v>
      </c>
      <c r="J74" s="107">
        <v>8</v>
      </c>
      <c r="K74" s="65">
        <f t="shared" si="52"/>
        <v>1</v>
      </c>
      <c r="L74" s="104">
        <v>8</v>
      </c>
      <c r="M74" s="66">
        <f t="shared" si="53"/>
        <v>1</v>
      </c>
      <c r="N74" s="105">
        <v>8</v>
      </c>
      <c r="O74" s="106">
        <f t="shared" si="54"/>
        <v>1</v>
      </c>
      <c r="P74" s="98">
        <v>0</v>
      </c>
      <c r="Q74" s="98">
        <v>0</v>
      </c>
      <c r="R74" s="64">
        <v>1</v>
      </c>
      <c r="S74" s="88">
        <v>8</v>
      </c>
      <c r="T74" s="119">
        <f t="shared" si="56"/>
        <v>1</v>
      </c>
      <c r="U74" s="120"/>
      <c r="W74" s="121">
        <f t="shared" si="57"/>
        <v>8</v>
      </c>
      <c r="Z74" s="121">
        <f t="shared" si="58"/>
        <v>8</v>
      </c>
      <c r="AA74" s="121" t="s">
        <v>153</v>
      </c>
      <c r="AU74" s="121">
        <f t="shared" si="59"/>
        <v>8</v>
      </c>
      <c r="AV74" s="121" t="s">
        <v>144</v>
      </c>
    </row>
    <row r="75" spans="2:48" s="121" customFormat="1" hidden="1" x14ac:dyDescent="0.25">
      <c r="B75" s="101">
        <v>15</v>
      </c>
      <c r="C75" s="122" t="s">
        <v>83</v>
      </c>
      <c r="D75" s="101">
        <v>20</v>
      </c>
      <c r="E75" s="98">
        <v>20</v>
      </c>
      <c r="F75" s="98">
        <v>20</v>
      </c>
      <c r="G75" s="98"/>
      <c r="H75" s="98"/>
      <c r="I75" s="102">
        <v>1</v>
      </c>
      <c r="J75" s="107">
        <v>20</v>
      </c>
      <c r="K75" s="65">
        <f t="shared" si="52"/>
        <v>1</v>
      </c>
      <c r="L75" s="104">
        <v>20</v>
      </c>
      <c r="M75" s="66">
        <f t="shared" si="53"/>
        <v>1</v>
      </c>
      <c r="N75" s="105">
        <v>20</v>
      </c>
      <c r="O75" s="106">
        <f t="shared" si="54"/>
        <v>1</v>
      </c>
      <c r="P75" s="98">
        <v>0</v>
      </c>
      <c r="Q75" s="98">
        <v>0</v>
      </c>
      <c r="R75" s="64">
        <v>1</v>
      </c>
      <c r="S75" s="88">
        <v>20</v>
      </c>
      <c r="T75" s="119">
        <f t="shared" si="56"/>
        <v>1</v>
      </c>
      <c r="U75" s="120"/>
      <c r="W75" s="121">
        <f t="shared" si="57"/>
        <v>20</v>
      </c>
      <c r="Z75" s="121">
        <f t="shared" si="58"/>
        <v>20</v>
      </c>
      <c r="AA75" s="121" t="s">
        <v>153</v>
      </c>
      <c r="AU75" s="121">
        <f t="shared" si="59"/>
        <v>20</v>
      </c>
      <c r="AV75" s="121" t="s">
        <v>144</v>
      </c>
    </row>
    <row r="76" spans="2:48" s="121" customFormat="1" hidden="1" x14ac:dyDescent="0.25">
      <c r="B76" s="101">
        <v>16</v>
      </c>
      <c r="C76" s="122" t="s">
        <v>84</v>
      </c>
      <c r="D76" s="101">
        <v>15</v>
      </c>
      <c r="E76" s="98">
        <v>11</v>
      </c>
      <c r="F76" s="98">
        <f t="shared" si="50"/>
        <v>11</v>
      </c>
      <c r="G76" s="98"/>
      <c r="H76" s="98"/>
      <c r="I76" s="102">
        <v>1</v>
      </c>
      <c r="J76" s="107">
        <v>15</v>
      </c>
      <c r="K76" s="65">
        <f t="shared" si="52"/>
        <v>1</v>
      </c>
      <c r="L76" s="104">
        <v>15</v>
      </c>
      <c r="M76" s="66">
        <f t="shared" si="53"/>
        <v>1</v>
      </c>
      <c r="N76" s="105">
        <v>15</v>
      </c>
      <c r="O76" s="106">
        <f t="shared" si="54"/>
        <v>1</v>
      </c>
      <c r="P76" s="98">
        <v>4</v>
      </c>
      <c r="Q76" s="98">
        <v>4</v>
      </c>
      <c r="R76" s="64">
        <f t="shared" si="55"/>
        <v>1</v>
      </c>
      <c r="S76" s="88">
        <v>6</v>
      </c>
      <c r="T76" s="119">
        <f t="shared" si="56"/>
        <v>0.4</v>
      </c>
      <c r="U76" s="120"/>
      <c r="W76" s="121">
        <f t="shared" si="57"/>
        <v>15</v>
      </c>
      <c r="Z76" s="121">
        <f t="shared" si="58"/>
        <v>15</v>
      </c>
      <c r="AA76" s="121" t="s">
        <v>153</v>
      </c>
      <c r="AU76" s="121">
        <f t="shared" si="59"/>
        <v>15</v>
      </c>
      <c r="AV76" s="121" t="s">
        <v>144</v>
      </c>
    </row>
    <row r="77" spans="2:48" s="121" customFormat="1" hidden="1" x14ac:dyDescent="0.25">
      <c r="B77" s="101">
        <v>17</v>
      </c>
      <c r="C77" s="122" t="s">
        <v>85</v>
      </c>
      <c r="D77" s="101">
        <v>5</v>
      </c>
      <c r="E77" s="98">
        <v>3</v>
      </c>
      <c r="F77" s="98">
        <v>3</v>
      </c>
      <c r="G77" s="98"/>
      <c r="H77" s="98"/>
      <c r="I77" s="102">
        <v>1</v>
      </c>
      <c r="J77" s="107">
        <v>5</v>
      </c>
      <c r="K77" s="65">
        <f t="shared" si="52"/>
        <v>1</v>
      </c>
      <c r="L77" s="104">
        <v>5</v>
      </c>
      <c r="M77" s="66">
        <f t="shared" si="53"/>
        <v>1</v>
      </c>
      <c r="N77" s="105">
        <v>5</v>
      </c>
      <c r="O77" s="106">
        <f t="shared" si="54"/>
        <v>1</v>
      </c>
      <c r="P77" s="98">
        <v>2</v>
      </c>
      <c r="Q77" s="98">
        <v>2</v>
      </c>
      <c r="R77" s="64">
        <v>1</v>
      </c>
      <c r="S77" s="88">
        <v>5</v>
      </c>
      <c r="T77" s="119">
        <f t="shared" si="56"/>
        <v>1</v>
      </c>
      <c r="U77" s="120"/>
      <c r="W77" s="121">
        <f t="shared" si="57"/>
        <v>5</v>
      </c>
      <c r="Z77" s="121">
        <f t="shared" si="58"/>
        <v>5</v>
      </c>
      <c r="AA77" s="121" t="s">
        <v>153</v>
      </c>
      <c r="AU77" s="121">
        <f t="shared" si="59"/>
        <v>5</v>
      </c>
      <c r="AV77" s="121" t="s">
        <v>144</v>
      </c>
    </row>
    <row r="78" spans="2:48" s="121" customFormat="1" hidden="1" x14ac:dyDescent="0.25">
      <c r="B78" s="101">
        <v>18</v>
      </c>
      <c r="C78" s="122" t="s">
        <v>86</v>
      </c>
      <c r="D78" s="101">
        <v>3</v>
      </c>
      <c r="E78" s="98">
        <f t="shared" si="60"/>
        <v>0</v>
      </c>
      <c r="F78" s="98">
        <f t="shared" si="50"/>
        <v>0</v>
      </c>
      <c r="G78" s="98"/>
      <c r="H78" s="98"/>
      <c r="I78" s="102">
        <v>1</v>
      </c>
      <c r="J78" s="107">
        <v>3</v>
      </c>
      <c r="K78" s="65">
        <f t="shared" si="52"/>
        <v>1</v>
      </c>
      <c r="L78" s="104">
        <v>3</v>
      </c>
      <c r="M78" s="66">
        <f t="shared" si="53"/>
        <v>1</v>
      </c>
      <c r="N78" s="105">
        <v>3</v>
      </c>
      <c r="O78" s="106">
        <f t="shared" si="54"/>
        <v>1</v>
      </c>
      <c r="P78" s="98">
        <v>3</v>
      </c>
      <c r="Q78" s="98">
        <v>3</v>
      </c>
      <c r="R78" s="64">
        <v>1</v>
      </c>
      <c r="S78" s="88">
        <v>3</v>
      </c>
      <c r="T78" s="119">
        <f t="shared" si="56"/>
        <v>1</v>
      </c>
      <c r="U78" s="120"/>
      <c r="W78" s="121">
        <f t="shared" si="57"/>
        <v>3</v>
      </c>
      <c r="Z78" s="121">
        <f t="shared" si="58"/>
        <v>3</v>
      </c>
      <c r="AA78" s="121" t="s">
        <v>153</v>
      </c>
      <c r="AU78" s="121">
        <f t="shared" si="59"/>
        <v>3</v>
      </c>
      <c r="AV78" s="121" t="s">
        <v>144</v>
      </c>
    </row>
    <row r="79" spans="2:48" s="126" customFormat="1" hidden="1" x14ac:dyDescent="0.25">
      <c r="B79" s="280" t="s">
        <v>46</v>
      </c>
      <c r="C79" s="280"/>
      <c r="D79" s="123">
        <f>SUM(D61:D78)</f>
        <v>677</v>
      </c>
      <c r="E79" s="123">
        <f>SUM(E61:E78)</f>
        <v>631</v>
      </c>
      <c r="F79" s="123">
        <f>SUM(F61:F78)</f>
        <v>631</v>
      </c>
      <c r="G79" s="123"/>
      <c r="H79" s="123"/>
      <c r="I79" s="124">
        <f>F79/E79</f>
        <v>1</v>
      </c>
      <c r="J79" s="123">
        <f>SUM(J61:J78)</f>
        <v>677</v>
      </c>
      <c r="K79" s="124">
        <f t="shared" si="52"/>
        <v>1</v>
      </c>
      <c r="L79" s="123">
        <f>SUM(L61:L78)</f>
        <v>677</v>
      </c>
      <c r="M79" s="124">
        <f t="shared" si="53"/>
        <v>1</v>
      </c>
      <c r="N79" s="123">
        <f>SUM(N61:N78)</f>
        <v>677</v>
      </c>
      <c r="O79" s="124">
        <f>N79/(D79)</f>
        <v>1</v>
      </c>
      <c r="P79" s="123">
        <f>SUM(P61:P78)</f>
        <v>46</v>
      </c>
      <c r="Q79" s="123">
        <f>SUM(Q61:Q78)</f>
        <v>46</v>
      </c>
      <c r="R79" s="124">
        <f>Q79/P79</f>
        <v>1</v>
      </c>
      <c r="S79" s="123">
        <f>SUM(S61:S78)</f>
        <v>611</v>
      </c>
      <c r="T79" s="124">
        <f t="shared" si="56"/>
        <v>0.9025110782865583</v>
      </c>
      <c r="U79" s="125"/>
      <c r="W79" s="121">
        <f t="shared" si="57"/>
        <v>677</v>
      </c>
      <c r="X79" s="121"/>
    </row>
    <row r="80" spans="2:48" s="121" customFormat="1" hidden="1" x14ac:dyDescent="0.25">
      <c r="B80" s="281" t="s">
        <v>18</v>
      </c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128"/>
    </row>
    <row r="81" spans="2:48" s="121" customFormat="1" hidden="1" x14ac:dyDescent="0.25">
      <c r="B81" s="101">
        <v>1</v>
      </c>
      <c r="C81" s="122" t="s">
        <v>87</v>
      </c>
      <c r="D81" s="101">
        <v>62</v>
      </c>
      <c r="E81" s="98">
        <v>49</v>
      </c>
      <c r="F81" s="98">
        <v>49</v>
      </c>
      <c r="G81" s="98"/>
      <c r="H81" s="98"/>
      <c r="I81" s="64">
        <f t="shared" ref="I81:I91" si="61">F81/E81</f>
        <v>1</v>
      </c>
      <c r="J81" s="107">
        <v>62</v>
      </c>
      <c r="K81" s="65">
        <f>J81/D81</f>
        <v>1</v>
      </c>
      <c r="L81" s="104">
        <v>62</v>
      </c>
      <c r="M81" s="66">
        <f t="shared" ref="M81:M93" si="62">L81/D81</f>
        <v>1</v>
      </c>
      <c r="N81" s="105">
        <v>62</v>
      </c>
      <c r="O81" s="106">
        <f>N81/L81</f>
        <v>1</v>
      </c>
      <c r="P81" s="98">
        <v>13</v>
      </c>
      <c r="Q81" s="98">
        <v>13</v>
      </c>
      <c r="R81" s="64">
        <f>Q81/P81</f>
        <v>1</v>
      </c>
      <c r="S81" s="88">
        <v>62</v>
      </c>
      <c r="T81" s="119">
        <f t="shared" ref="T81:T93" si="63">S81/D81</f>
        <v>1</v>
      </c>
      <c r="U81" s="120"/>
      <c r="W81" s="121">
        <f>E81+P81</f>
        <v>62</v>
      </c>
      <c r="Z81" s="121">
        <f t="shared" ref="Z81:Z92" si="64">E81+P81</f>
        <v>62</v>
      </c>
      <c r="AA81" s="121" t="s">
        <v>153</v>
      </c>
      <c r="AU81" s="121">
        <f t="shared" ref="AU81:AU92" si="65">F81+Q81</f>
        <v>62</v>
      </c>
      <c r="AV81" s="121" t="s">
        <v>144</v>
      </c>
    </row>
    <row r="82" spans="2:48" s="121" customFormat="1" hidden="1" x14ac:dyDescent="0.25">
      <c r="B82" s="101">
        <v>2</v>
      </c>
      <c r="C82" s="122" t="s">
        <v>88</v>
      </c>
      <c r="D82" s="101">
        <v>39</v>
      </c>
      <c r="E82" s="98">
        <v>33</v>
      </c>
      <c r="F82" s="98">
        <v>33</v>
      </c>
      <c r="G82" s="98"/>
      <c r="H82" s="98"/>
      <c r="I82" s="64">
        <f t="shared" si="61"/>
        <v>1</v>
      </c>
      <c r="J82" s="107">
        <v>39</v>
      </c>
      <c r="K82" s="65">
        <f t="shared" ref="K82:K93" si="66">J82/D82</f>
        <v>1</v>
      </c>
      <c r="L82" s="104">
        <v>39</v>
      </c>
      <c r="M82" s="66">
        <f t="shared" si="62"/>
        <v>1</v>
      </c>
      <c r="N82" s="105">
        <v>39</v>
      </c>
      <c r="O82" s="106">
        <f t="shared" ref="O82:O92" si="67">N82/D82</f>
        <v>1</v>
      </c>
      <c r="P82" s="98">
        <v>6</v>
      </c>
      <c r="Q82" s="98">
        <v>6</v>
      </c>
      <c r="R82" s="64">
        <f t="shared" ref="R82:R92" si="68">Q82/P82</f>
        <v>1</v>
      </c>
      <c r="S82" s="88">
        <v>39</v>
      </c>
      <c r="T82" s="119">
        <f t="shared" si="63"/>
        <v>1</v>
      </c>
      <c r="U82" s="120"/>
      <c r="W82" s="121">
        <f>E82+P82</f>
        <v>39</v>
      </c>
      <c r="Z82" s="121">
        <f t="shared" si="64"/>
        <v>39</v>
      </c>
      <c r="AA82" s="121" t="s">
        <v>153</v>
      </c>
      <c r="AU82" s="121">
        <f t="shared" si="65"/>
        <v>39</v>
      </c>
      <c r="AV82" s="121" t="s">
        <v>144</v>
      </c>
    </row>
    <row r="83" spans="2:48" s="121" customFormat="1" hidden="1" x14ac:dyDescent="0.25">
      <c r="B83" s="101">
        <v>3</v>
      </c>
      <c r="C83" s="122" t="s">
        <v>89</v>
      </c>
      <c r="D83" s="101">
        <v>13</v>
      </c>
      <c r="E83" s="98">
        <v>2</v>
      </c>
      <c r="F83" s="98">
        <v>2</v>
      </c>
      <c r="G83" s="98"/>
      <c r="H83" s="98"/>
      <c r="I83" s="64">
        <v>1</v>
      </c>
      <c r="J83" s="107">
        <v>13</v>
      </c>
      <c r="K83" s="65">
        <f t="shared" si="66"/>
        <v>1</v>
      </c>
      <c r="L83" s="104">
        <v>13</v>
      </c>
      <c r="M83" s="66">
        <f t="shared" si="62"/>
        <v>1</v>
      </c>
      <c r="N83" s="105">
        <v>13</v>
      </c>
      <c r="O83" s="106">
        <f t="shared" si="67"/>
        <v>1</v>
      </c>
      <c r="P83" s="98">
        <v>11</v>
      </c>
      <c r="Q83" s="98">
        <v>11</v>
      </c>
      <c r="R83" s="64">
        <f t="shared" si="68"/>
        <v>1</v>
      </c>
      <c r="S83" s="88">
        <v>13</v>
      </c>
      <c r="T83" s="119">
        <f t="shared" si="63"/>
        <v>1</v>
      </c>
      <c r="U83" s="120"/>
      <c r="W83" s="121">
        <f>E83+P83</f>
        <v>13</v>
      </c>
      <c r="Z83" s="121">
        <f t="shared" si="64"/>
        <v>13</v>
      </c>
      <c r="AA83" s="121" t="s">
        <v>153</v>
      </c>
      <c r="AU83" s="121">
        <f t="shared" si="65"/>
        <v>13</v>
      </c>
      <c r="AV83" s="121" t="s">
        <v>144</v>
      </c>
    </row>
    <row r="84" spans="2:48" s="121" customFormat="1" hidden="1" x14ac:dyDescent="0.25">
      <c r="B84" s="101">
        <v>4</v>
      </c>
      <c r="C84" s="122" t="s">
        <v>90</v>
      </c>
      <c r="D84" s="101">
        <v>25</v>
      </c>
      <c r="E84" s="98">
        <v>19</v>
      </c>
      <c r="F84" s="98">
        <v>19</v>
      </c>
      <c r="G84" s="98"/>
      <c r="H84" s="98"/>
      <c r="I84" s="64">
        <v>1</v>
      </c>
      <c r="J84" s="107">
        <v>25</v>
      </c>
      <c r="K84" s="65">
        <f t="shared" si="66"/>
        <v>1</v>
      </c>
      <c r="L84" s="104">
        <v>25</v>
      </c>
      <c r="M84" s="66">
        <f t="shared" si="62"/>
        <v>1</v>
      </c>
      <c r="N84" s="105">
        <v>25</v>
      </c>
      <c r="O84" s="106">
        <f t="shared" si="67"/>
        <v>1</v>
      </c>
      <c r="P84" s="98">
        <v>6</v>
      </c>
      <c r="Q84" s="98">
        <v>6</v>
      </c>
      <c r="R84" s="64">
        <f t="shared" si="68"/>
        <v>1</v>
      </c>
      <c r="S84" s="88">
        <v>25</v>
      </c>
      <c r="T84" s="119">
        <f t="shared" si="63"/>
        <v>1</v>
      </c>
      <c r="U84" s="120"/>
      <c r="W84" s="121">
        <f t="shared" ref="W84:W93" si="69">E84+P84</f>
        <v>25</v>
      </c>
      <c r="Z84" s="121">
        <f t="shared" si="64"/>
        <v>25</v>
      </c>
      <c r="AA84" s="121" t="s">
        <v>153</v>
      </c>
      <c r="AU84" s="121">
        <f t="shared" si="65"/>
        <v>25</v>
      </c>
      <c r="AV84" s="121" t="s">
        <v>144</v>
      </c>
    </row>
    <row r="85" spans="2:48" s="121" customFormat="1" hidden="1" x14ac:dyDescent="0.25">
      <c r="B85" s="101">
        <v>5</v>
      </c>
      <c r="C85" s="122" t="s">
        <v>91</v>
      </c>
      <c r="D85" s="101">
        <v>163</v>
      </c>
      <c r="E85" s="98">
        <v>69</v>
      </c>
      <c r="F85" s="98">
        <v>69</v>
      </c>
      <c r="G85" s="98"/>
      <c r="H85" s="98"/>
      <c r="I85" s="64">
        <f t="shared" si="61"/>
        <v>1</v>
      </c>
      <c r="J85" s="107">
        <v>163</v>
      </c>
      <c r="K85" s="65">
        <f t="shared" si="66"/>
        <v>1</v>
      </c>
      <c r="L85" s="104">
        <v>163</v>
      </c>
      <c r="M85" s="66">
        <f t="shared" si="62"/>
        <v>1</v>
      </c>
      <c r="N85" s="105">
        <v>163</v>
      </c>
      <c r="O85" s="106">
        <f t="shared" si="67"/>
        <v>1</v>
      </c>
      <c r="P85" s="98">
        <v>94</v>
      </c>
      <c r="Q85" s="98">
        <v>94</v>
      </c>
      <c r="R85" s="64">
        <f t="shared" si="68"/>
        <v>1</v>
      </c>
      <c r="S85" s="88">
        <v>163</v>
      </c>
      <c r="T85" s="119">
        <f t="shared" si="63"/>
        <v>1</v>
      </c>
      <c r="U85" s="120"/>
      <c r="W85" s="121">
        <f t="shared" si="69"/>
        <v>163</v>
      </c>
      <c r="Z85" s="121">
        <f t="shared" si="64"/>
        <v>163</v>
      </c>
      <c r="AA85" s="121" t="s">
        <v>153</v>
      </c>
      <c r="AU85" s="121">
        <f t="shared" si="65"/>
        <v>163</v>
      </c>
      <c r="AV85" s="121" t="s">
        <v>144</v>
      </c>
    </row>
    <row r="86" spans="2:48" s="121" customFormat="1" hidden="1" x14ac:dyDescent="0.25">
      <c r="B86" s="101">
        <v>6</v>
      </c>
      <c r="C86" s="122" t="s">
        <v>92</v>
      </c>
      <c r="D86" s="101">
        <v>50</v>
      </c>
      <c r="E86" s="98">
        <v>0</v>
      </c>
      <c r="F86" s="98">
        <v>0</v>
      </c>
      <c r="G86" s="98"/>
      <c r="H86" s="98"/>
      <c r="I86" s="64">
        <v>1</v>
      </c>
      <c r="J86" s="107">
        <v>50</v>
      </c>
      <c r="K86" s="65">
        <f t="shared" si="66"/>
        <v>1</v>
      </c>
      <c r="L86" s="104">
        <v>50</v>
      </c>
      <c r="M86" s="66">
        <f t="shared" si="62"/>
        <v>1</v>
      </c>
      <c r="N86" s="105">
        <v>50</v>
      </c>
      <c r="O86" s="106">
        <f t="shared" si="67"/>
        <v>1</v>
      </c>
      <c r="P86" s="98">
        <v>50</v>
      </c>
      <c r="Q86" s="98">
        <v>50</v>
      </c>
      <c r="R86" s="64">
        <f t="shared" si="68"/>
        <v>1</v>
      </c>
      <c r="S86" s="88">
        <v>50</v>
      </c>
      <c r="T86" s="119">
        <f t="shared" si="63"/>
        <v>1</v>
      </c>
      <c r="U86" s="120"/>
      <c r="W86" s="121">
        <f t="shared" si="69"/>
        <v>50</v>
      </c>
      <c r="Z86" s="121">
        <f t="shared" si="64"/>
        <v>50</v>
      </c>
      <c r="AA86" s="121" t="s">
        <v>153</v>
      </c>
      <c r="AU86" s="121">
        <f t="shared" si="65"/>
        <v>50</v>
      </c>
      <c r="AV86" s="121" t="s">
        <v>144</v>
      </c>
    </row>
    <row r="87" spans="2:48" s="121" customFormat="1" hidden="1" x14ac:dyDescent="0.25">
      <c r="B87" s="101">
        <v>7</v>
      </c>
      <c r="C87" s="122" t="s">
        <v>156</v>
      </c>
      <c r="D87" s="101">
        <v>42</v>
      </c>
      <c r="E87" s="98">
        <v>14</v>
      </c>
      <c r="F87" s="98">
        <v>14</v>
      </c>
      <c r="G87" s="98"/>
      <c r="H87" s="98"/>
      <c r="I87" s="64">
        <f t="shared" si="61"/>
        <v>1</v>
      </c>
      <c r="J87" s="107">
        <v>42</v>
      </c>
      <c r="K87" s="65">
        <f t="shared" si="66"/>
        <v>1</v>
      </c>
      <c r="L87" s="104">
        <v>42</v>
      </c>
      <c r="M87" s="66">
        <f t="shared" si="62"/>
        <v>1</v>
      </c>
      <c r="N87" s="105">
        <v>42</v>
      </c>
      <c r="O87" s="106">
        <f t="shared" si="67"/>
        <v>1</v>
      </c>
      <c r="P87" s="98">
        <v>28</v>
      </c>
      <c r="Q87" s="98">
        <v>28</v>
      </c>
      <c r="R87" s="64">
        <f t="shared" si="68"/>
        <v>1</v>
      </c>
      <c r="S87" s="88">
        <v>42</v>
      </c>
      <c r="T87" s="119">
        <f t="shared" si="63"/>
        <v>1</v>
      </c>
      <c r="U87" s="120"/>
      <c r="W87" s="121">
        <f t="shared" si="69"/>
        <v>42</v>
      </c>
      <c r="Z87" s="161">
        <f t="shared" si="64"/>
        <v>42</v>
      </c>
      <c r="AA87" s="121" t="s">
        <v>153</v>
      </c>
      <c r="AU87" s="121">
        <f t="shared" si="65"/>
        <v>42</v>
      </c>
      <c r="AV87" s="121" t="s">
        <v>144</v>
      </c>
    </row>
    <row r="88" spans="2:48" s="121" customFormat="1" hidden="1" x14ac:dyDescent="0.25">
      <c r="B88" s="101">
        <v>8</v>
      </c>
      <c r="C88" s="122" t="s">
        <v>94</v>
      </c>
      <c r="D88" s="101">
        <v>24</v>
      </c>
      <c r="E88" s="98">
        <v>16</v>
      </c>
      <c r="F88" s="98">
        <v>16</v>
      </c>
      <c r="G88" s="98"/>
      <c r="H88" s="98"/>
      <c r="I88" s="64">
        <v>1</v>
      </c>
      <c r="J88" s="107">
        <v>24</v>
      </c>
      <c r="K88" s="65">
        <f t="shared" si="66"/>
        <v>1</v>
      </c>
      <c r="L88" s="104">
        <v>24</v>
      </c>
      <c r="M88" s="66">
        <f t="shared" si="62"/>
        <v>1</v>
      </c>
      <c r="N88" s="105">
        <v>24</v>
      </c>
      <c r="O88" s="106">
        <f t="shared" si="67"/>
        <v>1</v>
      </c>
      <c r="P88" s="98">
        <v>8</v>
      </c>
      <c r="Q88" s="98">
        <v>8</v>
      </c>
      <c r="R88" s="64">
        <f t="shared" si="68"/>
        <v>1</v>
      </c>
      <c r="S88" s="88">
        <v>24</v>
      </c>
      <c r="T88" s="119">
        <f t="shared" si="63"/>
        <v>1</v>
      </c>
      <c r="U88" s="120"/>
      <c r="W88" s="121">
        <f t="shared" si="69"/>
        <v>24</v>
      </c>
      <c r="Z88" s="121">
        <f t="shared" si="64"/>
        <v>24</v>
      </c>
      <c r="AA88" s="121" t="s">
        <v>153</v>
      </c>
      <c r="AU88" s="121">
        <f t="shared" si="65"/>
        <v>24</v>
      </c>
      <c r="AV88" s="121" t="s">
        <v>144</v>
      </c>
    </row>
    <row r="89" spans="2:48" s="121" customFormat="1" hidden="1" x14ac:dyDescent="0.25">
      <c r="B89" s="101">
        <v>9</v>
      </c>
      <c r="C89" s="122" t="s">
        <v>95</v>
      </c>
      <c r="D89" s="101">
        <v>63</v>
      </c>
      <c r="E89" s="98">
        <v>28</v>
      </c>
      <c r="F89" s="98">
        <v>28</v>
      </c>
      <c r="G89" s="98"/>
      <c r="H89" s="98"/>
      <c r="I89" s="64">
        <f t="shared" si="61"/>
        <v>1</v>
      </c>
      <c r="J89" s="107">
        <v>63</v>
      </c>
      <c r="K89" s="65">
        <f t="shared" si="66"/>
        <v>1</v>
      </c>
      <c r="L89" s="104">
        <v>63</v>
      </c>
      <c r="M89" s="66">
        <f t="shared" si="62"/>
        <v>1</v>
      </c>
      <c r="N89" s="105">
        <v>63</v>
      </c>
      <c r="O89" s="106">
        <f t="shared" si="67"/>
        <v>1</v>
      </c>
      <c r="P89" s="98">
        <v>35</v>
      </c>
      <c r="Q89" s="98">
        <v>35</v>
      </c>
      <c r="R89" s="64">
        <f t="shared" si="68"/>
        <v>1</v>
      </c>
      <c r="S89" s="88">
        <v>63</v>
      </c>
      <c r="T89" s="119">
        <f t="shared" si="63"/>
        <v>1</v>
      </c>
      <c r="U89" s="120"/>
      <c r="W89" s="121">
        <f t="shared" si="69"/>
        <v>63</v>
      </c>
      <c r="Z89" s="121">
        <f t="shared" si="64"/>
        <v>63</v>
      </c>
      <c r="AA89" s="121" t="s">
        <v>153</v>
      </c>
      <c r="AU89" s="121">
        <f t="shared" si="65"/>
        <v>63</v>
      </c>
      <c r="AV89" s="121" t="s">
        <v>144</v>
      </c>
    </row>
    <row r="90" spans="2:48" s="121" customFormat="1" hidden="1" x14ac:dyDescent="0.25">
      <c r="B90" s="101">
        <v>10</v>
      </c>
      <c r="C90" s="122" t="s">
        <v>96</v>
      </c>
      <c r="D90" s="101">
        <v>103</v>
      </c>
      <c r="E90" s="98">
        <v>34</v>
      </c>
      <c r="F90" s="98">
        <v>34</v>
      </c>
      <c r="G90" s="98"/>
      <c r="H90" s="98"/>
      <c r="I90" s="64">
        <f t="shared" si="61"/>
        <v>1</v>
      </c>
      <c r="J90" s="107">
        <v>103</v>
      </c>
      <c r="K90" s="65">
        <f t="shared" si="66"/>
        <v>1</v>
      </c>
      <c r="L90" s="104">
        <v>103</v>
      </c>
      <c r="M90" s="66">
        <f t="shared" si="62"/>
        <v>1</v>
      </c>
      <c r="N90" s="105">
        <v>103</v>
      </c>
      <c r="O90" s="106">
        <f t="shared" si="67"/>
        <v>1</v>
      </c>
      <c r="P90" s="98">
        <v>69</v>
      </c>
      <c r="Q90" s="98">
        <v>69</v>
      </c>
      <c r="R90" s="64">
        <f t="shared" si="68"/>
        <v>1</v>
      </c>
      <c r="S90" s="88">
        <v>103</v>
      </c>
      <c r="T90" s="119">
        <f t="shared" si="63"/>
        <v>1</v>
      </c>
      <c r="U90" s="120"/>
      <c r="W90" s="121">
        <f t="shared" si="69"/>
        <v>103</v>
      </c>
      <c r="Z90" s="121">
        <f t="shared" si="64"/>
        <v>103</v>
      </c>
      <c r="AA90" s="121" t="s">
        <v>153</v>
      </c>
      <c r="AU90" s="121">
        <f t="shared" si="65"/>
        <v>103</v>
      </c>
      <c r="AV90" s="121" t="s">
        <v>144</v>
      </c>
    </row>
    <row r="91" spans="2:48" s="121" customFormat="1" hidden="1" x14ac:dyDescent="0.25">
      <c r="B91" s="101">
        <v>11</v>
      </c>
      <c r="C91" s="122" t="s">
        <v>97</v>
      </c>
      <c r="D91" s="101">
        <v>26</v>
      </c>
      <c r="E91" s="98">
        <v>5</v>
      </c>
      <c r="F91" s="98">
        <v>5</v>
      </c>
      <c r="G91" s="98"/>
      <c r="H91" s="98"/>
      <c r="I91" s="64">
        <f t="shared" si="61"/>
        <v>1</v>
      </c>
      <c r="J91" s="107">
        <v>26</v>
      </c>
      <c r="K91" s="65">
        <f t="shared" si="66"/>
        <v>1</v>
      </c>
      <c r="L91" s="104">
        <v>26</v>
      </c>
      <c r="M91" s="66">
        <f t="shared" si="62"/>
        <v>1</v>
      </c>
      <c r="N91" s="105">
        <v>26</v>
      </c>
      <c r="O91" s="106">
        <f t="shared" si="67"/>
        <v>1</v>
      </c>
      <c r="P91" s="98">
        <v>21</v>
      </c>
      <c r="Q91" s="98">
        <v>21</v>
      </c>
      <c r="R91" s="64">
        <f t="shared" si="68"/>
        <v>1</v>
      </c>
      <c r="S91" s="88">
        <v>26</v>
      </c>
      <c r="T91" s="119">
        <f t="shared" si="63"/>
        <v>1</v>
      </c>
      <c r="U91" s="120"/>
      <c r="W91" s="121">
        <f t="shared" si="69"/>
        <v>26</v>
      </c>
      <c r="Z91" s="121">
        <f t="shared" si="64"/>
        <v>26</v>
      </c>
      <c r="AA91" s="121" t="s">
        <v>153</v>
      </c>
      <c r="AU91" s="121">
        <f t="shared" si="65"/>
        <v>26</v>
      </c>
      <c r="AV91" s="121" t="s">
        <v>144</v>
      </c>
    </row>
    <row r="92" spans="2:48" s="121" customFormat="1" hidden="1" x14ac:dyDescent="0.25">
      <c r="B92" s="101">
        <v>12</v>
      </c>
      <c r="C92" s="122" t="s">
        <v>98</v>
      </c>
      <c r="D92" s="101">
        <v>28</v>
      </c>
      <c r="E92" s="98">
        <v>3</v>
      </c>
      <c r="F92" s="98">
        <v>3</v>
      </c>
      <c r="G92" s="98"/>
      <c r="H92" s="98"/>
      <c r="I92" s="64">
        <v>1</v>
      </c>
      <c r="J92" s="107">
        <v>28</v>
      </c>
      <c r="K92" s="65">
        <f t="shared" si="66"/>
        <v>1</v>
      </c>
      <c r="L92" s="104">
        <v>28</v>
      </c>
      <c r="M92" s="66">
        <f t="shared" si="62"/>
        <v>1</v>
      </c>
      <c r="N92" s="105">
        <v>28</v>
      </c>
      <c r="O92" s="106">
        <f t="shared" si="67"/>
        <v>1</v>
      </c>
      <c r="P92" s="98">
        <v>25</v>
      </c>
      <c r="Q92" s="98">
        <v>25</v>
      </c>
      <c r="R92" s="64">
        <f t="shared" si="68"/>
        <v>1</v>
      </c>
      <c r="S92" s="88">
        <v>28</v>
      </c>
      <c r="T92" s="119">
        <f t="shared" si="63"/>
        <v>1</v>
      </c>
      <c r="U92" s="120"/>
      <c r="W92" s="121">
        <f t="shared" si="69"/>
        <v>28</v>
      </c>
      <c r="Z92" s="121">
        <f t="shared" si="64"/>
        <v>28</v>
      </c>
      <c r="AA92" s="121" t="s">
        <v>153</v>
      </c>
      <c r="AU92" s="121">
        <f t="shared" si="65"/>
        <v>28</v>
      </c>
      <c r="AV92" s="121" t="s">
        <v>144</v>
      </c>
    </row>
    <row r="93" spans="2:48" s="126" customFormat="1" hidden="1" x14ac:dyDescent="0.25">
      <c r="B93" s="280" t="s">
        <v>46</v>
      </c>
      <c r="C93" s="280"/>
      <c r="D93" s="123">
        <f>SUM(D81:D92)</f>
        <v>638</v>
      </c>
      <c r="E93" s="123">
        <f>SUM(E81:E92)</f>
        <v>272</v>
      </c>
      <c r="F93" s="123">
        <f>SUM(F81:F92)</f>
        <v>272</v>
      </c>
      <c r="G93" s="123"/>
      <c r="H93" s="123"/>
      <c r="I93" s="124">
        <f>F93/E93</f>
        <v>1</v>
      </c>
      <c r="J93" s="123">
        <f>SUM(J81:J92)</f>
        <v>638</v>
      </c>
      <c r="K93" s="124">
        <f t="shared" si="66"/>
        <v>1</v>
      </c>
      <c r="L93" s="123">
        <f>SUM(L81:L92)</f>
        <v>638</v>
      </c>
      <c r="M93" s="124">
        <f t="shared" si="62"/>
        <v>1</v>
      </c>
      <c r="N93" s="123">
        <f>SUM(N81:N92)</f>
        <v>638</v>
      </c>
      <c r="O93" s="124">
        <f>N93/(D93)</f>
        <v>1</v>
      </c>
      <c r="P93" s="123">
        <f>SUM(P81:P92)</f>
        <v>366</v>
      </c>
      <c r="Q93" s="123">
        <f>SUM(Q81:Q92)</f>
        <v>366</v>
      </c>
      <c r="R93" s="124">
        <f>Q93/P93</f>
        <v>1</v>
      </c>
      <c r="S93" s="123">
        <f>SUM(S81:S92)</f>
        <v>638</v>
      </c>
      <c r="T93" s="124">
        <f t="shared" si="63"/>
        <v>1</v>
      </c>
      <c r="U93" s="125"/>
      <c r="W93" s="121">
        <f t="shared" si="69"/>
        <v>638</v>
      </c>
    </row>
    <row r="94" spans="2:48" s="121" customFormat="1" hidden="1" x14ac:dyDescent="0.25">
      <c r="B94" s="281" t="s">
        <v>19</v>
      </c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3"/>
      <c r="U94" s="120"/>
    </row>
    <row r="95" spans="2:48" s="121" customFormat="1" hidden="1" x14ac:dyDescent="0.25">
      <c r="B95" s="101">
        <v>1</v>
      </c>
      <c r="C95" s="122" t="s">
        <v>99</v>
      </c>
      <c r="D95" s="101">
        <v>82</v>
      </c>
      <c r="E95" s="98">
        <v>64</v>
      </c>
      <c r="F95" s="98">
        <v>64</v>
      </c>
      <c r="G95" s="98"/>
      <c r="H95" s="98"/>
      <c r="I95" s="64">
        <f t="shared" ref="I95:I110" si="70">F95/E95</f>
        <v>1</v>
      </c>
      <c r="J95" s="103">
        <v>82</v>
      </c>
      <c r="K95" s="65">
        <f t="shared" ref="K95:K112" si="71">J95/D95</f>
        <v>1</v>
      </c>
      <c r="L95" s="104">
        <v>82</v>
      </c>
      <c r="M95" s="129">
        <f t="shared" ref="M95:M112" si="72">L95/D95</f>
        <v>1</v>
      </c>
      <c r="N95" s="105">
        <v>82</v>
      </c>
      <c r="O95" s="130">
        <f t="shared" ref="O95:O111" si="73">N95/D95</f>
        <v>1</v>
      </c>
      <c r="P95" s="131">
        <v>18</v>
      </c>
      <c r="Q95" s="131">
        <v>18</v>
      </c>
      <c r="R95" s="102">
        <f>Q95/P95</f>
        <v>1</v>
      </c>
      <c r="S95" s="132">
        <v>82</v>
      </c>
      <c r="T95" s="119">
        <f t="shared" ref="T95:T112" si="74">S95/D95</f>
        <v>1</v>
      </c>
      <c r="U95" s="120"/>
      <c r="W95" s="121">
        <f t="shared" ref="W95:W112" si="75">E95+P95</f>
        <v>82</v>
      </c>
      <c r="Z95" s="121">
        <f t="shared" ref="Z95:Z104" si="76">E95+P95</f>
        <v>82</v>
      </c>
      <c r="AA95" s="121" t="s">
        <v>153</v>
      </c>
      <c r="AU95" s="121">
        <f t="shared" ref="AU95:AU106" si="77">F95+Q95</f>
        <v>82</v>
      </c>
      <c r="AV95" s="121" t="s">
        <v>144</v>
      </c>
    </row>
    <row r="96" spans="2:48" s="121" customFormat="1" hidden="1" x14ac:dyDescent="0.25">
      <c r="B96" s="101">
        <v>2</v>
      </c>
      <c r="C96" s="122" t="s">
        <v>100</v>
      </c>
      <c r="D96" s="101">
        <v>59</v>
      </c>
      <c r="E96" s="98">
        <v>47</v>
      </c>
      <c r="F96" s="98">
        <f t="shared" ref="F96:F111" si="78">E96</f>
        <v>47</v>
      </c>
      <c r="G96" s="98"/>
      <c r="H96" s="98"/>
      <c r="I96" s="64">
        <f t="shared" si="70"/>
        <v>1</v>
      </c>
      <c r="J96" s="103">
        <v>59</v>
      </c>
      <c r="K96" s="65">
        <f t="shared" si="71"/>
        <v>1</v>
      </c>
      <c r="L96" s="104">
        <v>59</v>
      </c>
      <c r="M96" s="129">
        <f t="shared" si="72"/>
        <v>1</v>
      </c>
      <c r="N96" s="105">
        <v>59</v>
      </c>
      <c r="O96" s="130">
        <f t="shared" si="73"/>
        <v>1</v>
      </c>
      <c r="P96" s="131">
        <v>12</v>
      </c>
      <c r="Q96" s="131">
        <v>12</v>
      </c>
      <c r="R96" s="102">
        <f t="shared" ref="R96:R111" si="79">Q96/P96</f>
        <v>1</v>
      </c>
      <c r="S96" s="132">
        <v>59</v>
      </c>
      <c r="T96" s="119">
        <f t="shared" si="74"/>
        <v>1</v>
      </c>
      <c r="U96" s="120"/>
      <c r="W96" s="121">
        <f t="shared" si="75"/>
        <v>59</v>
      </c>
      <c r="Z96" s="121">
        <f t="shared" si="76"/>
        <v>59</v>
      </c>
      <c r="AA96" s="121" t="s">
        <v>153</v>
      </c>
      <c r="AU96" s="121">
        <f t="shared" si="77"/>
        <v>59</v>
      </c>
      <c r="AV96" s="121" t="s">
        <v>144</v>
      </c>
    </row>
    <row r="97" spans="2:48" s="121" customFormat="1" hidden="1" x14ac:dyDescent="0.25">
      <c r="B97" s="101">
        <v>3</v>
      </c>
      <c r="C97" s="122" t="s">
        <v>101</v>
      </c>
      <c r="D97" s="101">
        <v>27</v>
      </c>
      <c r="E97" s="98">
        <v>23</v>
      </c>
      <c r="F97" s="98">
        <f t="shared" si="78"/>
        <v>23</v>
      </c>
      <c r="G97" s="98"/>
      <c r="H97" s="98"/>
      <c r="I97" s="64">
        <f t="shared" si="70"/>
        <v>1</v>
      </c>
      <c r="J97" s="103">
        <v>27</v>
      </c>
      <c r="K97" s="65">
        <f t="shared" si="71"/>
        <v>1</v>
      </c>
      <c r="L97" s="104">
        <v>27</v>
      </c>
      <c r="M97" s="129">
        <f t="shared" si="72"/>
        <v>1</v>
      </c>
      <c r="N97" s="105">
        <v>27</v>
      </c>
      <c r="O97" s="130">
        <f t="shared" si="73"/>
        <v>1</v>
      </c>
      <c r="P97" s="131">
        <v>4</v>
      </c>
      <c r="Q97" s="131">
        <v>4</v>
      </c>
      <c r="R97" s="102">
        <f t="shared" si="79"/>
        <v>1</v>
      </c>
      <c r="S97" s="132">
        <v>27</v>
      </c>
      <c r="T97" s="119">
        <f t="shared" si="74"/>
        <v>1</v>
      </c>
      <c r="U97" s="120"/>
      <c r="W97" s="121">
        <f t="shared" si="75"/>
        <v>27</v>
      </c>
      <c r="Z97" s="121">
        <f t="shared" si="76"/>
        <v>27</v>
      </c>
      <c r="AA97" s="121" t="s">
        <v>153</v>
      </c>
      <c r="AU97" s="121">
        <f t="shared" si="77"/>
        <v>27</v>
      </c>
      <c r="AV97" s="121" t="s">
        <v>144</v>
      </c>
    </row>
    <row r="98" spans="2:48" s="121" customFormat="1" hidden="1" x14ac:dyDescent="0.25">
      <c r="B98" s="101">
        <v>4</v>
      </c>
      <c r="C98" s="122" t="s">
        <v>102</v>
      </c>
      <c r="D98" s="101">
        <v>22</v>
      </c>
      <c r="E98" s="98">
        <v>0</v>
      </c>
      <c r="F98" s="98">
        <f t="shared" si="78"/>
        <v>0</v>
      </c>
      <c r="G98" s="98"/>
      <c r="H98" s="98"/>
      <c r="I98" s="64">
        <v>1</v>
      </c>
      <c r="J98" s="103">
        <v>22</v>
      </c>
      <c r="K98" s="65">
        <f t="shared" si="71"/>
        <v>1</v>
      </c>
      <c r="L98" s="104">
        <v>22</v>
      </c>
      <c r="M98" s="129">
        <f t="shared" si="72"/>
        <v>1</v>
      </c>
      <c r="N98" s="105">
        <v>22</v>
      </c>
      <c r="O98" s="130">
        <f t="shared" si="73"/>
        <v>1</v>
      </c>
      <c r="P98" s="131">
        <v>22</v>
      </c>
      <c r="Q98" s="131">
        <v>22</v>
      </c>
      <c r="R98" s="102">
        <f t="shared" si="79"/>
        <v>1</v>
      </c>
      <c r="S98" s="132">
        <v>22</v>
      </c>
      <c r="T98" s="119">
        <f t="shared" si="74"/>
        <v>1</v>
      </c>
      <c r="U98" s="120"/>
      <c r="W98" s="121">
        <f t="shared" si="75"/>
        <v>22</v>
      </c>
      <c r="Z98" s="121">
        <f t="shared" si="76"/>
        <v>22</v>
      </c>
      <c r="AA98" s="121" t="s">
        <v>153</v>
      </c>
      <c r="AU98" s="121">
        <f t="shared" si="77"/>
        <v>22</v>
      </c>
      <c r="AV98" s="121" t="s">
        <v>144</v>
      </c>
    </row>
    <row r="99" spans="2:48" s="121" customFormat="1" hidden="1" x14ac:dyDescent="0.25">
      <c r="B99" s="101">
        <v>5</v>
      </c>
      <c r="C99" s="122" t="s">
        <v>103</v>
      </c>
      <c r="D99" s="101">
        <v>17</v>
      </c>
      <c r="E99" s="98">
        <v>1</v>
      </c>
      <c r="F99" s="98">
        <f t="shared" si="78"/>
        <v>1</v>
      </c>
      <c r="G99" s="98"/>
      <c r="H99" s="98"/>
      <c r="I99" s="64">
        <v>1</v>
      </c>
      <c r="J99" s="103">
        <v>17</v>
      </c>
      <c r="K99" s="65">
        <f t="shared" si="71"/>
        <v>1</v>
      </c>
      <c r="L99" s="104">
        <v>17</v>
      </c>
      <c r="M99" s="129">
        <f t="shared" si="72"/>
        <v>1</v>
      </c>
      <c r="N99" s="105">
        <v>17</v>
      </c>
      <c r="O99" s="130">
        <f t="shared" si="73"/>
        <v>1</v>
      </c>
      <c r="P99" s="131">
        <v>16</v>
      </c>
      <c r="Q99" s="131">
        <v>16</v>
      </c>
      <c r="R99" s="102">
        <f t="shared" si="79"/>
        <v>1</v>
      </c>
      <c r="S99" s="132">
        <v>0</v>
      </c>
      <c r="T99" s="119">
        <f t="shared" si="74"/>
        <v>0</v>
      </c>
      <c r="U99" s="120"/>
      <c r="V99" s="121" t="s">
        <v>170</v>
      </c>
      <c r="W99" s="121">
        <f t="shared" si="75"/>
        <v>17</v>
      </c>
      <c r="Z99" s="121">
        <f t="shared" si="76"/>
        <v>17</v>
      </c>
      <c r="AA99" s="121" t="s">
        <v>153</v>
      </c>
      <c r="AU99" s="121">
        <f t="shared" si="77"/>
        <v>17</v>
      </c>
      <c r="AV99" s="121" t="s">
        <v>144</v>
      </c>
    </row>
    <row r="100" spans="2:48" s="121" customFormat="1" hidden="1" x14ac:dyDescent="0.25">
      <c r="B100" s="101">
        <v>6</v>
      </c>
      <c r="C100" s="122" t="s">
        <v>104</v>
      </c>
      <c r="D100" s="101">
        <v>7</v>
      </c>
      <c r="E100" s="98">
        <v>6</v>
      </c>
      <c r="F100" s="98">
        <f t="shared" si="78"/>
        <v>6</v>
      </c>
      <c r="G100" s="98"/>
      <c r="H100" s="98"/>
      <c r="I100" s="64">
        <f t="shared" si="70"/>
        <v>1</v>
      </c>
      <c r="J100" s="103">
        <v>7</v>
      </c>
      <c r="K100" s="65">
        <f t="shared" si="71"/>
        <v>1</v>
      </c>
      <c r="L100" s="104">
        <v>7</v>
      </c>
      <c r="M100" s="129">
        <f t="shared" si="72"/>
        <v>1</v>
      </c>
      <c r="N100" s="105">
        <v>7</v>
      </c>
      <c r="O100" s="130">
        <f t="shared" si="73"/>
        <v>1</v>
      </c>
      <c r="P100" s="131">
        <v>1</v>
      </c>
      <c r="Q100" s="131">
        <v>1</v>
      </c>
      <c r="R100" s="102">
        <f t="shared" si="79"/>
        <v>1</v>
      </c>
      <c r="S100" s="132">
        <v>7</v>
      </c>
      <c r="T100" s="119">
        <f t="shared" si="74"/>
        <v>1</v>
      </c>
      <c r="U100" s="120"/>
      <c r="W100" s="121">
        <f t="shared" si="75"/>
        <v>7</v>
      </c>
      <c r="Z100" s="121">
        <f t="shared" si="76"/>
        <v>7</v>
      </c>
      <c r="AA100" s="121" t="s">
        <v>153</v>
      </c>
      <c r="AU100" s="121">
        <f t="shared" si="77"/>
        <v>7</v>
      </c>
      <c r="AV100" s="121" t="s">
        <v>144</v>
      </c>
    </row>
    <row r="101" spans="2:48" s="121" customFormat="1" hidden="1" x14ac:dyDescent="0.25">
      <c r="B101" s="101">
        <v>7</v>
      </c>
      <c r="C101" s="122" t="s">
        <v>105</v>
      </c>
      <c r="D101" s="101">
        <v>15</v>
      </c>
      <c r="E101" s="98">
        <v>8</v>
      </c>
      <c r="F101" s="98">
        <v>8</v>
      </c>
      <c r="G101" s="98"/>
      <c r="H101" s="98"/>
      <c r="I101" s="64">
        <f t="shared" si="70"/>
        <v>1</v>
      </c>
      <c r="J101" s="103">
        <v>15</v>
      </c>
      <c r="K101" s="65">
        <f t="shared" si="71"/>
        <v>1</v>
      </c>
      <c r="L101" s="104">
        <v>15</v>
      </c>
      <c r="M101" s="129">
        <f t="shared" si="72"/>
        <v>1</v>
      </c>
      <c r="N101" s="105">
        <v>15</v>
      </c>
      <c r="O101" s="130">
        <f t="shared" si="73"/>
        <v>1</v>
      </c>
      <c r="P101" s="131">
        <v>7</v>
      </c>
      <c r="Q101" s="131">
        <v>7</v>
      </c>
      <c r="R101" s="102">
        <f t="shared" si="79"/>
        <v>1</v>
      </c>
      <c r="S101" s="132">
        <v>15</v>
      </c>
      <c r="T101" s="119">
        <f t="shared" si="74"/>
        <v>1</v>
      </c>
      <c r="U101" s="120"/>
      <c r="W101" s="121">
        <f t="shared" si="75"/>
        <v>15</v>
      </c>
      <c r="Z101" s="121">
        <f t="shared" si="76"/>
        <v>15</v>
      </c>
      <c r="AA101" s="121" t="s">
        <v>153</v>
      </c>
      <c r="AU101" s="121">
        <f t="shared" si="77"/>
        <v>15</v>
      </c>
      <c r="AV101" s="121" t="s">
        <v>144</v>
      </c>
    </row>
    <row r="102" spans="2:48" s="121" customFormat="1" hidden="1" x14ac:dyDescent="0.25">
      <c r="B102" s="101">
        <v>8</v>
      </c>
      <c r="C102" s="122" t="s">
        <v>106</v>
      </c>
      <c r="D102" s="101">
        <v>37</v>
      </c>
      <c r="E102" s="98">
        <v>31</v>
      </c>
      <c r="F102" s="98">
        <f t="shared" si="78"/>
        <v>31</v>
      </c>
      <c r="G102" s="98"/>
      <c r="H102" s="98"/>
      <c r="I102" s="64">
        <f t="shared" si="70"/>
        <v>1</v>
      </c>
      <c r="J102" s="103">
        <v>37</v>
      </c>
      <c r="K102" s="65">
        <f t="shared" si="71"/>
        <v>1</v>
      </c>
      <c r="L102" s="104">
        <v>37</v>
      </c>
      <c r="M102" s="129">
        <f t="shared" si="72"/>
        <v>1</v>
      </c>
      <c r="N102" s="105">
        <v>37</v>
      </c>
      <c r="O102" s="130">
        <f t="shared" si="73"/>
        <v>1</v>
      </c>
      <c r="P102" s="131">
        <v>6</v>
      </c>
      <c r="Q102" s="131">
        <v>6</v>
      </c>
      <c r="R102" s="102">
        <f t="shared" si="79"/>
        <v>1</v>
      </c>
      <c r="S102" s="132">
        <v>22</v>
      </c>
      <c r="T102" s="119">
        <f t="shared" si="74"/>
        <v>0.59459459459459463</v>
      </c>
      <c r="U102" s="120"/>
      <c r="W102" s="121">
        <f t="shared" si="75"/>
        <v>37</v>
      </c>
      <c r="Z102" s="121">
        <f t="shared" si="76"/>
        <v>37</v>
      </c>
      <c r="AA102" s="121" t="s">
        <v>153</v>
      </c>
      <c r="AU102" s="121">
        <f t="shared" si="77"/>
        <v>37</v>
      </c>
      <c r="AV102" s="121" t="s">
        <v>144</v>
      </c>
    </row>
    <row r="103" spans="2:48" s="121" customFormat="1" hidden="1" x14ac:dyDescent="0.25">
      <c r="B103" s="101">
        <v>9</v>
      </c>
      <c r="C103" s="122" t="s">
        <v>107</v>
      </c>
      <c r="D103" s="101">
        <v>10</v>
      </c>
      <c r="E103" s="98">
        <f t="shared" ref="E103" si="80">D103-P103</f>
        <v>10</v>
      </c>
      <c r="F103" s="98">
        <f t="shared" si="78"/>
        <v>10</v>
      </c>
      <c r="G103" s="98"/>
      <c r="H103" s="98"/>
      <c r="I103" s="64">
        <v>1</v>
      </c>
      <c r="J103" s="103">
        <v>10</v>
      </c>
      <c r="K103" s="65">
        <f t="shared" si="71"/>
        <v>1</v>
      </c>
      <c r="L103" s="104">
        <v>10</v>
      </c>
      <c r="M103" s="129">
        <f t="shared" si="72"/>
        <v>1</v>
      </c>
      <c r="N103" s="105">
        <v>10</v>
      </c>
      <c r="O103" s="130">
        <f t="shared" si="73"/>
        <v>1</v>
      </c>
      <c r="P103" s="131">
        <v>0</v>
      </c>
      <c r="Q103" s="131">
        <v>0</v>
      </c>
      <c r="R103" s="102">
        <v>1</v>
      </c>
      <c r="S103" s="132">
        <v>10</v>
      </c>
      <c r="T103" s="119">
        <f t="shared" si="74"/>
        <v>1</v>
      </c>
      <c r="U103" s="120"/>
      <c r="W103" s="121">
        <f t="shared" si="75"/>
        <v>10</v>
      </c>
      <c r="Z103" s="121">
        <f t="shared" si="76"/>
        <v>10</v>
      </c>
      <c r="AA103" s="121" t="s">
        <v>153</v>
      </c>
      <c r="AU103" s="121">
        <f t="shared" si="77"/>
        <v>10</v>
      </c>
      <c r="AV103" s="121" t="s">
        <v>144</v>
      </c>
    </row>
    <row r="104" spans="2:48" s="121" customFormat="1" hidden="1" x14ac:dyDescent="0.25">
      <c r="B104" s="101">
        <v>10</v>
      </c>
      <c r="C104" s="122" t="s">
        <v>108</v>
      </c>
      <c r="D104" s="101">
        <v>7</v>
      </c>
      <c r="E104" s="98">
        <v>6</v>
      </c>
      <c r="F104" s="98">
        <v>6</v>
      </c>
      <c r="G104" s="98"/>
      <c r="H104" s="98"/>
      <c r="I104" s="64">
        <v>1</v>
      </c>
      <c r="J104" s="103">
        <v>7</v>
      </c>
      <c r="K104" s="65">
        <f t="shared" si="71"/>
        <v>1</v>
      </c>
      <c r="L104" s="104">
        <v>7</v>
      </c>
      <c r="M104" s="129">
        <f t="shared" si="72"/>
        <v>1</v>
      </c>
      <c r="N104" s="105">
        <v>7</v>
      </c>
      <c r="O104" s="130">
        <f t="shared" si="73"/>
        <v>1</v>
      </c>
      <c r="P104" s="131">
        <v>1</v>
      </c>
      <c r="Q104" s="131">
        <v>1</v>
      </c>
      <c r="R104" s="102">
        <v>1</v>
      </c>
      <c r="S104" s="132">
        <v>7</v>
      </c>
      <c r="T104" s="119">
        <f t="shared" si="74"/>
        <v>1</v>
      </c>
      <c r="U104" s="120"/>
      <c r="W104" s="121">
        <f t="shared" si="75"/>
        <v>7</v>
      </c>
      <c r="Z104" s="121">
        <f t="shared" si="76"/>
        <v>7</v>
      </c>
      <c r="AA104" s="121" t="s">
        <v>153</v>
      </c>
      <c r="AU104" s="121">
        <f t="shared" si="77"/>
        <v>7</v>
      </c>
      <c r="AV104" s="121" t="s">
        <v>144</v>
      </c>
    </row>
    <row r="105" spans="2:48" s="121" customFormat="1" hidden="1" x14ac:dyDescent="0.25">
      <c r="B105" s="101">
        <v>11</v>
      </c>
      <c r="C105" s="122" t="s">
        <v>109</v>
      </c>
      <c r="D105" s="101">
        <v>11</v>
      </c>
      <c r="E105" s="98">
        <v>5</v>
      </c>
      <c r="F105" s="98">
        <v>5</v>
      </c>
      <c r="G105" s="98"/>
      <c r="H105" s="98"/>
      <c r="I105" s="64">
        <f t="shared" si="70"/>
        <v>1</v>
      </c>
      <c r="J105" s="103">
        <v>11</v>
      </c>
      <c r="K105" s="65">
        <f t="shared" si="71"/>
        <v>1</v>
      </c>
      <c r="L105" s="104">
        <v>11</v>
      </c>
      <c r="M105" s="129">
        <f t="shared" si="72"/>
        <v>1</v>
      </c>
      <c r="N105" s="105">
        <v>11</v>
      </c>
      <c r="O105" s="130">
        <f t="shared" si="73"/>
        <v>1</v>
      </c>
      <c r="P105" s="131">
        <v>6</v>
      </c>
      <c r="Q105" s="131">
        <v>6</v>
      </c>
      <c r="R105" s="102">
        <f t="shared" si="79"/>
        <v>1</v>
      </c>
      <c r="S105" s="132">
        <v>11</v>
      </c>
      <c r="T105" s="119">
        <f t="shared" si="74"/>
        <v>1</v>
      </c>
      <c r="U105" s="120"/>
      <c r="W105" s="121">
        <f t="shared" si="75"/>
        <v>11</v>
      </c>
      <c r="Z105" s="121">
        <f>E105+P105</f>
        <v>11</v>
      </c>
      <c r="AA105" s="121" t="s">
        <v>153</v>
      </c>
      <c r="AU105" s="121">
        <f t="shared" si="77"/>
        <v>11</v>
      </c>
      <c r="AV105" s="121" t="s">
        <v>144</v>
      </c>
    </row>
    <row r="106" spans="2:48" s="121" customFormat="1" hidden="1" x14ac:dyDescent="0.25">
      <c r="B106" s="101">
        <v>12</v>
      </c>
      <c r="C106" s="122" t="s">
        <v>110</v>
      </c>
      <c r="D106" s="101">
        <v>2</v>
      </c>
      <c r="E106" s="98">
        <f t="shared" ref="E106:E111" si="81">D106-P106</f>
        <v>1</v>
      </c>
      <c r="F106" s="98">
        <f t="shared" si="78"/>
        <v>1</v>
      </c>
      <c r="G106" s="98"/>
      <c r="H106" s="98"/>
      <c r="I106" s="64">
        <f t="shared" si="70"/>
        <v>1</v>
      </c>
      <c r="J106" s="103">
        <v>2</v>
      </c>
      <c r="K106" s="65">
        <f t="shared" si="71"/>
        <v>1</v>
      </c>
      <c r="L106" s="104">
        <v>2</v>
      </c>
      <c r="M106" s="129">
        <f t="shared" si="72"/>
        <v>1</v>
      </c>
      <c r="N106" s="105">
        <v>2</v>
      </c>
      <c r="O106" s="130">
        <f t="shared" si="73"/>
        <v>1</v>
      </c>
      <c r="P106" s="131">
        <v>1</v>
      </c>
      <c r="Q106" s="131">
        <v>1</v>
      </c>
      <c r="R106" s="102">
        <f t="shared" si="79"/>
        <v>1</v>
      </c>
      <c r="S106" s="132">
        <v>2</v>
      </c>
      <c r="T106" s="119">
        <f t="shared" si="74"/>
        <v>1</v>
      </c>
      <c r="U106" s="120"/>
      <c r="W106" s="121">
        <f t="shared" si="75"/>
        <v>2</v>
      </c>
      <c r="Z106" s="121">
        <f>E106+P106</f>
        <v>2</v>
      </c>
      <c r="AA106" s="121" t="s">
        <v>153</v>
      </c>
      <c r="AU106" s="121">
        <f t="shared" si="77"/>
        <v>2</v>
      </c>
      <c r="AV106" s="121" t="s">
        <v>144</v>
      </c>
    </row>
    <row r="107" spans="2:48" s="121" customFormat="1" hidden="1" x14ac:dyDescent="0.25">
      <c r="B107" s="101">
        <v>13</v>
      </c>
      <c r="C107" s="122" t="s">
        <v>111</v>
      </c>
      <c r="D107" s="101">
        <v>10</v>
      </c>
      <c r="E107" s="98">
        <v>10</v>
      </c>
      <c r="F107" s="98">
        <f t="shared" si="78"/>
        <v>10</v>
      </c>
      <c r="G107" s="98"/>
      <c r="H107" s="98"/>
      <c r="I107" s="64">
        <v>1</v>
      </c>
      <c r="J107" s="103">
        <v>10</v>
      </c>
      <c r="K107" s="65">
        <f t="shared" si="71"/>
        <v>1</v>
      </c>
      <c r="L107" s="104">
        <v>10</v>
      </c>
      <c r="M107" s="129">
        <f t="shared" si="72"/>
        <v>1</v>
      </c>
      <c r="N107" s="105">
        <v>10</v>
      </c>
      <c r="O107" s="130">
        <f t="shared" si="73"/>
        <v>1</v>
      </c>
      <c r="P107" s="131">
        <v>0</v>
      </c>
      <c r="Q107" s="131">
        <v>0</v>
      </c>
      <c r="R107" s="102">
        <v>1</v>
      </c>
      <c r="S107" s="132">
        <v>8</v>
      </c>
      <c r="T107" s="119">
        <f t="shared" si="74"/>
        <v>0.8</v>
      </c>
      <c r="U107" s="120"/>
      <c r="W107" s="121">
        <f t="shared" si="75"/>
        <v>10</v>
      </c>
      <c r="Z107" s="121">
        <f>E107+P107</f>
        <v>10</v>
      </c>
      <c r="AA107" s="121" t="s">
        <v>153</v>
      </c>
      <c r="AU107" s="121">
        <f>F107+Q107</f>
        <v>10</v>
      </c>
      <c r="AV107" s="121" t="s">
        <v>144</v>
      </c>
    </row>
    <row r="108" spans="2:48" s="121" customFormat="1" hidden="1" x14ac:dyDescent="0.25">
      <c r="B108" s="101">
        <v>14</v>
      </c>
      <c r="C108" s="122" t="s">
        <v>112</v>
      </c>
      <c r="D108" s="101">
        <v>15</v>
      </c>
      <c r="E108" s="98">
        <v>14</v>
      </c>
      <c r="F108" s="98">
        <v>14</v>
      </c>
      <c r="G108" s="98"/>
      <c r="H108" s="98"/>
      <c r="I108" s="64">
        <f t="shared" si="70"/>
        <v>1</v>
      </c>
      <c r="J108" s="103">
        <v>15</v>
      </c>
      <c r="K108" s="65">
        <f t="shared" si="71"/>
        <v>1</v>
      </c>
      <c r="L108" s="104">
        <v>15</v>
      </c>
      <c r="M108" s="129">
        <f t="shared" si="72"/>
        <v>1</v>
      </c>
      <c r="N108" s="105">
        <v>15</v>
      </c>
      <c r="O108" s="130">
        <f t="shared" si="73"/>
        <v>1</v>
      </c>
      <c r="P108" s="131">
        <v>1</v>
      </c>
      <c r="Q108" s="131">
        <v>1</v>
      </c>
      <c r="R108" s="102">
        <f t="shared" si="79"/>
        <v>1</v>
      </c>
      <c r="S108" s="132">
        <v>15</v>
      </c>
      <c r="T108" s="119">
        <f t="shared" si="74"/>
        <v>1</v>
      </c>
      <c r="U108" s="120"/>
      <c r="W108" s="121">
        <f t="shared" si="75"/>
        <v>15</v>
      </c>
      <c r="Z108" s="121">
        <f t="shared" ref="Z108:Z111" si="82">E108+P108</f>
        <v>15</v>
      </c>
      <c r="AA108" s="121" t="s">
        <v>153</v>
      </c>
      <c r="AU108" s="121">
        <f>F108+Q108</f>
        <v>15</v>
      </c>
      <c r="AV108" s="121" t="s">
        <v>144</v>
      </c>
    </row>
    <row r="109" spans="2:48" s="121" customFormat="1" hidden="1" x14ac:dyDescent="0.25">
      <c r="B109" s="101">
        <v>15</v>
      </c>
      <c r="C109" s="122" t="s">
        <v>113</v>
      </c>
      <c r="D109" s="101">
        <v>6</v>
      </c>
      <c r="E109" s="98">
        <f t="shared" si="81"/>
        <v>6</v>
      </c>
      <c r="F109" s="98">
        <f t="shared" si="78"/>
        <v>6</v>
      </c>
      <c r="G109" s="98"/>
      <c r="H109" s="98"/>
      <c r="I109" s="64">
        <f t="shared" si="70"/>
        <v>1</v>
      </c>
      <c r="J109" s="103">
        <v>6</v>
      </c>
      <c r="K109" s="65">
        <f t="shared" si="71"/>
        <v>1</v>
      </c>
      <c r="L109" s="104">
        <v>6</v>
      </c>
      <c r="M109" s="129">
        <f t="shared" si="72"/>
        <v>1</v>
      </c>
      <c r="N109" s="105">
        <v>6</v>
      </c>
      <c r="O109" s="130">
        <f t="shared" si="73"/>
        <v>1</v>
      </c>
      <c r="P109" s="131">
        <v>0</v>
      </c>
      <c r="Q109" s="131">
        <v>0</v>
      </c>
      <c r="R109" s="102">
        <v>1</v>
      </c>
      <c r="S109" s="132">
        <v>6</v>
      </c>
      <c r="T109" s="119">
        <f t="shared" si="74"/>
        <v>1</v>
      </c>
      <c r="U109" s="120"/>
      <c r="W109" s="121">
        <f t="shared" si="75"/>
        <v>6</v>
      </c>
      <c r="Z109" s="121">
        <f t="shared" si="82"/>
        <v>6</v>
      </c>
      <c r="AA109" s="121" t="s">
        <v>153</v>
      </c>
      <c r="AU109" s="121">
        <f>F109+Q109</f>
        <v>6</v>
      </c>
      <c r="AV109" s="121" t="s">
        <v>144</v>
      </c>
    </row>
    <row r="110" spans="2:48" s="121" customFormat="1" hidden="1" x14ac:dyDescent="0.25">
      <c r="B110" s="101">
        <v>16</v>
      </c>
      <c r="C110" s="122" t="s">
        <v>114</v>
      </c>
      <c r="D110" s="101">
        <v>48</v>
      </c>
      <c r="E110" s="98">
        <v>44</v>
      </c>
      <c r="F110" s="98">
        <v>44</v>
      </c>
      <c r="G110" s="98"/>
      <c r="H110" s="98"/>
      <c r="I110" s="64">
        <f t="shared" si="70"/>
        <v>1</v>
      </c>
      <c r="J110" s="103">
        <v>48</v>
      </c>
      <c r="K110" s="65">
        <f t="shared" si="71"/>
        <v>1</v>
      </c>
      <c r="L110" s="104">
        <v>48</v>
      </c>
      <c r="M110" s="129">
        <f t="shared" si="72"/>
        <v>1</v>
      </c>
      <c r="N110" s="105">
        <v>48</v>
      </c>
      <c r="O110" s="130">
        <f t="shared" si="73"/>
        <v>1</v>
      </c>
      <c r="P110" s="131">
        <v>4</v>
      </c>
      <c r="Q110" s="131">
        <v>4</v>
      </c>
      <c r="R110" s="102">
        <f t="shared" si="79"/>
        <v>1</v>
      </c>
      <c r="S110" s="132">
        <v>48</v>
      </c>
      <c r="T110" s="119">
        <f t="shared" si="74"/>
        <v>1</v>
      </c>
      <c r="U110" s="120"/>
      <c r="W110" s="121">
        <f t="shared" si="75"/>
        <v>48</v>
      </c>
      <c r="Z110" s="121">
        <f t="shared" si="82"/>
        <v>48</v>
      </c>
      <c r="AA110" s="121" t="s">
        <v>153</v>
      </c>
      <c r="AU110" s="121">
        <f>F110+Q110</f>
        <v>48</v>
      </c>
      <c r="AV110" s="121" t="s">
        <v>144</v>
      </c>
    </row>
    <row r="111" spans="2:48" s="121" customFormat="1" hidden="1" x14ac:dyDescent="0.25">
      <c r="B111" s="101">
        <v>17</v>
      </c>
      <c r="C111" s="122" t="s">
        <v>115</v>
      </c>
      <c r="D111" s="101">
        <v>2</v>
      </c>
      <c r="E111" s="98">
        <f t="shared" si="81"/>
        <v>0</v>
      </c>
      <c r="F111" s="98">
        <f t="shared" si="78"/>
        <v>0</v>
      </c>
      <c r="G111" s="98"/>
      <c r="H111" s="98"/>
      <c r="I111" s="64">
        <v>1</v>
      </c>
      <c r="J111" s="103">
        <v>2</v>
      </c>
      <c r="K111" s="65">
        <f t="shared" si="71"/>
        <v>1</v>
      </c>
      <c r="L111" s="104">
        <v>2</v>
      </c>
      <c r="M111" s="129">
        <f t="shared" si="72"/>
        <v>1</v>
      </c>
      <c r="N111" s="105">
        <v>2</v>
      </c>
      <c r="O111" s="130">
        <f t="shared" si="73"/>
        <v>1</v>
      </c>
      <c r="P111" s="131">
        <v>2</v>
      </c>
      <c r="Q111" s="131">
        <v>2</v>
      </c>
      <c r="R111" s="102">
        <f t="shared" si="79"/>
        <v>1</v>
      </c>
      <c r="S111" s="132">
        <v>2</v>
      </c>
      <c r="T111" s="119">
        <f t="shared" si="74"/>
        <v>1</v>
      </c>
      <c r="U111" s="120"/>
      <c r="W111" s="121">
        <f t="shared" si="75"/>
        <v>2</v>
      </c>
      <c r="Z111" s="121">
        <f t="shared" si="82"/>
        <v>2</v>
      </c>
      <c r="AA111" s="121" t="s">
        <v>153</v>
      </c>
      <c r="AU111" s="121">
        <f>F111+Q111</f>
        <v>2</v>
      </c>
      <c r="AV111" s="121" t="s">
        <v>144</v>
      </c>
    </row>
    <row r="112" spans="2:48" s="126" customFormat="1" hidden="1" x14ac:dyDescent="0.25">
      <c r="B112" s="280" t="s">
        <v>46</v>
      </c>
      <c r="C112" s="280"/>
      <c r="D112" s="123">
        <f>SUM(D95:D111)</f>
        <v>377</v>
      </c>
      <c r="E112" s="123">
        <f>SUM(E95:E111)</f>
        <v>276</v>
      </c>
      <c r="F112" s="123">
        <f>SUM(F95:F111)</f>
        <v>276</v>
      </c>
      <c r="G112" s="123"/>
      <c r="H112" s="123"/>
      <c r="I112" s="124">
        <f>F112/E112</f>
        <v>1</v>
      </c>
      <c r="J112" s="123">
        <f>SUM(J95:J111)</f>
        <v>377</v>
      </c>
      <c r="K112" s="124">
        <f t="shared" si="71"/>
        <v>1</v>
      </c>
      <c r="L112" s="123">
        <f>SUM(L95:L111)</f>
        <v>377</v>
      </c>
      <c r="M112" s="124">
        <f t="shared" si="72"/>
        <v>1</v>
      </c>
      <c r="N112" s="123">
        <f>SUM(N95:N111)</f>
        <v>377</v>
      </c>
      <c r="O112" s="124">
        <f>N112/D112</f>
        <v>1</v>
      </c>
      <c r="P112" s="123">
        <f>SUM(P95:P111)</f>
        <v>101</v>
      </c>
      <c r="Q112" s="123">
        <f>SUM(Q95:Q111)</f>
        <v>101</v>
      </c>
      <c r="R112" s="124">
        <f>Q112/P112</f>
        <v>1</v>
      </c>
      <c r="S112" s="123">
        <f>SUM(S95:S111)</f>
        <v>343</v>
      </c>
      <c r="T112" s="124">
        <f t="shared" si="74"/>
        <v>0.90981432360742709</v>
      </c>
      <c r="U112" s="120"/>
      <c r="W112" s="121">
        <f t="shared" si="75"/>
        <v>377</v>
      </c>
      <c r="X112" s="121"/>
    </row>
    <row r="113" spans="2:48" s="121" customFormat="1" hidden="1" x14ac:dyDescent="0.25">
      <c r="B113" s="281" t="s">
        <v>116</v>
      </c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3"/>
      <c r="T113" s="115"/>
      <c r="U113" s="120"/>
    </row>
    <row r="114" spans="2:48" s="121" customFormat="1" hidden="1" x14ac:dyDescent="0.25">
      <c r="B114" s="101">
        <v>1</v>
      </c>
      <c r="C114" s="122" t="s">
        <v>117</v>
      </c>
      <c r="D114" s="101">
        <v>11</v>
      </c>
      <c r="E114" s="98">
        <v>8</v>
      </c>
      <c r="F114" s="98">
        <f t="shared" ref="F114:F133" si="83">E114</f>
        <v>8</v>
      </c>
      <c r="G114" s="98"/>
      <c r="H114" s="98"/>
      <c r="I114" s="64">
        <f t="shared" ref="I114:I124" si="84">F114/E114</f>
        <v>1</v>
      </c>
      <c r="J114" s="103">
        <v>11</v>
      </c>
      <c r="K114" s="65">
        <f t="shared" ref="K114:K136" si="85">J114/D114</f>
        <v>1</v>
      </c>
      <c r="L114" s="104">
        <v>11</v>
      </c>
      <c r="M114" s="129">
        <f t="shared" ref="M114:M136" si="86">L114/D114</f>
        <v>1</v>
      </c>
      <c r="N114" s="105">
        <v>11</v>
      </c>
      <c r="O114" s="130">
        <f t="shared" ref="O114:O134" si="87">N114/D114</f>
        <v>1</v>
      </c>
      <c r="P114" s="131">
        <v>3</v>
      </c>
      <c r="Q114" s="131">
        <v>3</v>
      </c>
      <c r="R114" s="102">
        <f t="shared" ref="R114:R134" si="88">Q114/P114</f>
        <v>1</v>
      </c>
      <c r="S114" s="132">
        <v>11</v>
      </c>
      <c r="T114" s="119">
        <f t="shared" ref="T114:T136" si="89">S114/D114</f>
        <v>1</v>
      </c>
      <c r="U114" s="120"/>
      <c r="W114" s="121">
        <f t="shared" ref="W114:W135" si="90">E114+P114</f>
        <v>11</v>
      </c>
      <c r="X114" s="121" t="s">
        <v>144</v>
      </c>
      <c r="Z114" s="121">
        <f t="shared" ref="Z114:Z134" si="91">E114+P114</f>
        <v>11</v>
      </c>
      <c r="AA114" s="121" t="s">
        <v>153</v>
      </c>
      <c r="AU114" s="121">
        <f t="shared" ref="AU114:AU135" si="92">F114+Q114</f>
        <v>11</v>
      </c>
      <c r="AV114" s="121" t="s">
        <v>144</v>
      </c>
    </row>
    <row r="115" spans="2:48" s="121" customFormat="1" hidden="1" x14ac:dyDescent="0.25">
      <c r="B115" s="101">
        <v>2</v>
      </c>
      <c r="C115" s="122" t="s">
        <v>118</v>
      </c>
      <c r="D115" s="101">
        <v>4</v>
      </c>
      <c r="E115" s="98">
        <f t="shared" ref="E115:E118" si="93">D115-P115</f>
        <v>4</v>
      </c>
      <c r="F115" s="98">
        <f t="shared" si="83"/>
        <v>4</v>
      </c>
      <c r="G115" s="98"/>
      <c r="H115" s="98"/>
      <c r="I115" s="64">
        <f t="shared" si="84"/>
        <v>1</v>
      </c>
      <c r="J115" s="103">
        <v>4</v>
      </c>
      <c r="K115" s="65">
        <f t="shared" si="85"/>
        <v>1</v>
      </c>
      <c r="L115" s="104">
        <v>4</v>
      </c>
      <c r="M115" s="129">
        <f t="shared" si="86"/>
        <v>1</v>
      </c>
      <c r="N115" s="105">
        <v>4</v>
      </c>
      <c r="O115" s="130">
        <f t="shared" si="87"/>
        <v>1</v>
      </c>
      <c r="P115" s="131">
        <v>0</v>
      </c>
      <c r="Q115" s="131">
        <v>0</v>
      </c>
      <c r="R115" s="102">
        <v>1</v>
      </c>
      <c r="S115" s="132">
        <v>4</v>
      </c>
      <c r="T115" s="119">
        <f t="shared" si="89"/>
        <v>1</v>
      </c>
      <c r="U115" s="120"/>
      <c r="W115" s="121">
        <f t="shared" si="90"/>
        <v>4</v>
      </c>
      <c r="X115" s="121" t="s">
        <v>144</v>
      </c>
      <c r="Z115" s="121">
        <f t="shared" si="91"/>
        <v>4</v>
      </c>
      <c r="AA115" s="121" t="s">
        <v>153</v>
      </c>
      <c r="AU115" s="121">
        <f t="shared" si="92"/>
        <v>4</v>
      </c>
      <c r="AV115" s="121" t="s">
        <v>144</v>
      </c>
    </row>
    <row r="116" spans="2:48" s="121" customFormat="1" hidden="1" x14ac:dyDescent="0.25">
      <c r="B116" s="101">
        <v>3</v>
      </c>
      <c r="C116" s="122" t="s">
        <v>119</v>
      </c>
      <c r="D116" s="101">
        <v>6</v>
      </c>
      <c r="E116" s="98">
        <v>4</v>
      </c>
      <c r="F116" s="98">
        <v>4</v>
      </c>
      <c r="G116" s="98"/>
      <c r="H116" s="98"/>
      <c r="I116" s="64">
        <f t="shared" si="84"/>
        <v>1</v>
      </c>
      <c r="J116" s="103">
        <v>6</v>
      </c>
      <c r="K116" s="65">
        <f t="shared" si="85"/>
        <v>1</v>
      </c>
      <c r="L116" s="104">
        <v>6</v>
      </c>
      <c r="M116" s="129">
        <f t="shared" si="86"/>
        <v>1</v>
      </c>
      <c r="N116" s="105">
        <v>6</v>
      </c>
      <c r="O116" s="130">
        <f t="shared" si="87"/>
        <v>1</v>
      </c>
      <c r="P116" s="131">
        <v>2</v>
      </c>
      <c r="Q116" s="131">
        <v>2</v>
      </c>
      <c r="R116" s="102">
        <f t="shared" si="88"/>
        <v>1</v>
      </c>
      <c r="S116" s="132">
        <v>6</v>
      </c>
      <c r="T116" s="119">
        <f t="shared" si="89"/>
        <v>1</v>
      </c>
      <c r="U116" s="120"/>
      <c r="W116" s="121">
        <f t="shared" si="90"/>
        <v>6</v>
      </c>
      <c r="X116" s="121" t="s">
        <v>144</v>
      </c>
      <c r="Z116" s="121">
        <f t="shared" si="91"/>
        <v>6</v>
      </c>
      <c r="AA116" s="121" t="s">
        <v>153</v>
      </c>
      <c r="AU116" s="121">
        <f t="shared" si="92"/>
        <v>6</v>
      </c>
      <c r="AV116" s="121" t="s">
        <v>144</v>
      </c>
    </row>
    <row r="117" spans="2:48" s="121" customFormat="1" hidden="1" x14ac:dyDescent="0.25">
      <c r="B117" s="101">
        <v>4</v>
      </c>
      <c r="C117" s="122" t="s">
        <v>120</v>
      </c>
      <c r="D117" s="101">
        <v>2</v>
      </c>
      <c r="E117" s="98">
        <v>1</v>
      </c>
      <c r="F117" s="98">
        <v>1</v>
      </c>
      <c r="G117" s="98"/>
      <c r="H117" s="98"/>
      <c r="I117" s="64">
        <f t="shared" si="84"/>
        <v>1</v>
      </c>
      <c r="J117" s="103">
        <v>2</v>
      </c>
      <c r="K117" s="65">
        <f t="shared" si="85"/>
        <v>1</v>
      </c>
      <c r="L117" s="104">
        <v>2</v>
      </c>
      <c r="M117" s="129">
        <f t="shared" si="86"/>
        <v>1</v>
      </c>
      <c r="N117" s="105">
        <v>2</v>
      </c>
      <c r="O117" s="130">
        <f t="shared" si="87"/>
        <v>1</v>
      </c>
      <c r="P117" s="131">
        <v>1</v>
      </c>
      <c r="Q117" s="131">
        <v>1</v>
      </c>
      <c r="R117" s="102">
        <f t="shared" si="88"/>
        <v>1</v>
      </c>
      <c r="S117" s="132">
        <v>2</v>
      </c>
      <c r="T117" s="119">
        <f t="shared" si="89"/>
        <v>1</v>
      </c>
      <c r="U117" s="120"/>
      <c r="W117" s="121">
        <f t="shared" si="90"/>
        <v>2</v>
      </c>
      <c r="X117" s="121" t="s">
        <v>144</v>
      </c>
      <c r="Z117" s="121">
        <f t="shared" si="91"/>
        <v>2</v>
      </c>
      <c r="AA117" s="121" t="s">
        <v>153</v>
      </c>
      <c r="AU117" s="121">
        <f t="shared" si="92"/>
        <v>2</v>
      </c>
      <c r="AV117" s="121" t="s">
        <v>144</v>
      </c>
    </row>
    <row r="118" spans="2:48" s="121" customFormat="1" hidden="1" x14ac:dyDescent="0.25">
      <c r="B118" s="101">
        <v>5</v>
      </c>
      <c r="C118" s="122" t="s">
        <v>121</v>
      </c>
      <c r="D118" s="101">
        <v>5</v>
      </c>
      <c r="E118" s="98">
        <f t="shared" si="93"/>
        <v>4</v>
      </c>
      <c r="F118" s="98">
        <f t="shared" si="83"/>
        <v>4</v>
      </c>
      <c r="G118" s="98"/>
      <c r="H118" s="98"/>
      <c r="I118" s="64">
        <f t="shared" si="84"/>
        <v>1</v>
      </c>
      <c r="J118" s="103">
        <v>5</v>
      </c>
      <c r="K118" s="65">
        <f t="shared" si="85"/>
        <v>1</v>
      </c>
      <c r="L118" s="104">
        <v>5</v>
      </c>
      <c r="M118" s="129">
        <f t="shared" si="86"/>
        <v>1</v>
      </c>
      <c r="N118" s="105">
        <v>5</v>
      </c>
      <c r="O118" s="130">
        <f t="shared" si="87"/>
        <v>1</v>
      </c>
      <c r="P118" s="131">
        <v>1</v>
      </c>
      <c r="Q118" s="131">
        <v>1</v>
      </c>
      <c r="R118" s="102">
        <f t="shared" si="88"/>
        <v>1</v>
      </c>
      <c r="S118" s="132">
        <v>5</v>
      </c>
      <c r="T118" s="119">
        <f t="shared" si="89"/>
        <v>1</v>
      </c>
      <c r="U118" s="120"/>
      <c r="W118" s="121">
        <f t="shared" si="90"/>
        <v>5</v>
      </c>
      <c r="X118" s="121" t="s">
        <v>144</v>
      </c>
      <c r="Z118" s="121">
        <f t="shared" si="91"/>
        <v>5</v>
      </c>
      <c r="AA118" s="121" t="s">
        <v>153</v>
      </c>
      <c r="AU118" s="121">
        <f t="shared" si="92"/>
        <v>5</v>
      </c>
      <c r="AV118" s="121" t="s">
        <v>144</v>
      </c>
    </row>
    <row r="119" spans="2:48" s="121" customFormat="1" hidden="1" x14ac:dyDescent="0.25">
      <c r="B119" s="101">
        <v>6</v>
      </c>
      <c r="C119" s="122" t="s">
        <v>122</v>
      </c>
      <c r="D119" s="101">
        <v>30</v>
      </c>
      <c r="E119" s="98">
        <v>6</v>
      </c>
      <c r="F119" s="98">
        <f t="shared" si="83"/>
        <v>6</v>
      </c>
      <c r="G119" s="98"/>
      <c r="H119" s="98"/>
      <c r="I119" s="64">
        <f t="shared" si="84"/>
        <v>1</v>
      </c>
      <c r="J119" s="103">
        <v>30</v>
      </c>
      <c r="K119" s="65">
        <f t="shared" si="85"/>
        <v>1</v>
      </c>
      <c r="L119" s="104">
        <v>30</v>
      </c>
      <c r="M119" s="129">
        <f t="shared" si="86"/>
        <v>1</v>
      </c>
      <c r="N119" s="105">
        <v>30</v>
      </c>
      <c r="O119" s="130">
        <f t="shared" si="87"/>
        <v>1</v>
      </c>
      <c r="P119" s="131">
        <v>24</v>
      </c>
      <c r="Q119" s="131">
        <v>24</v>
      </c>
      <c r="R119" s="102">
        <f t="shared" si="88"/>
        <v>1</v>
      </c>
      <c r="S119" s="132">
        <v>30</v>
      </c>
      <c r="T119" s="119">
        <f t="shared" si="89"/>
        <v>1</v>
      </c>
      <c r="U119" s="120"/>
      <c r="W119" s="121">
        <f t="shared" si="90"/>
        <v>30</v>
      </c>
      <c r="X119" s="121" t="s">
        <v>144</v>
      </c>
      <c r="Z119" s="121">
        <f t="shared" si="91"/>
        <v>30</v>
      </c>
      <c r="AA119" s="121" t="s">
        <v>153</v>
      </c>
      <c r="AU119" s="121">
        <f t="shared" si="92"/>
        <v>30</v>
      </c>
      <c r="AV119" s="121" t="s">
        <v>144</v>
      </c>
    </row>
    <row r="120" spans="2:48" s="121" customFormat="1" hidden="1" x14ac:dyDescent="0.25">
      <c r="B120" s="101">
        <v>7</v>
      </c>
      <c r="C120" s="122" t="s">
        <v>123</v>
      </c>
      <c r="D120" s="101">
        <v>17</v>
      </c>
      <c r="E120" s="98">
        <v>3</v>
      </c>
      <c r="F120" s="98">
        <v>3</v>
      </c>
      <c r="G120" s="98"/>
      <c r="H120" s="98"/>
      <c r="I120" s="64">
        <f t="shared" si="84"/>
        <v>1</v>
      </c>
      <c r="J120" s="103">
        <v>17</v>
      </c>
      <c r="K120" s="65">
        <f t="shared" si="85"/>
        <v>1</v>
      </c>
      <c r="L120" s="104">
        <v>17</v>
      </c>
      <c r="M120" s="129">
        <f t="shared" si="86"/>
        <v>1</v>
      </c>
      <c r="N120" s="105">
        <v>17</v>
      </c>
      <c r="O120" s="130">
        <f t="shared" si="87"/>
        <v>1</v>
      </c>
      <c r="P120" s="131">
        <v>14</v>
      </c>
      <c r="Q120" s="131">
        <v>14</v>
      </c>
      <c r="R120" s="102">
        <v>1</v>
      </c>
      <c r="S120" s="132">
        <v>17</v>
      </c>
      <c r="T120" s="119">
        <f t="shared" si="89"/>
        <v>1</v>
      </c>
      <c r="U120" s="120"/>
      <c r="W120" s="121">
        <f t="shared" si="90"/>
        <v>17</v>
      </c>
      <c r="X120" s="121" t="s">
        <v>144</v>
      </c>
      <c r="Z120" s="121">
        <f t="shared" si="91"/>
        <v>17</v>
      </c>
      <c r="AA120" s="121" t="s">
        <v>153</v>
      </c>
      <c r="AU120" s="121">
        <f t="shared" si="92"/>
        <v>17</v>
      </c>
      <c r="AV120" s="121" t="s">
        <v>144</v>
      </c>
    </row>
    <row r="121" spans="2:48" s="121" customFormat="1" hidden="1" x14ac:dyDescent="0.25">
      <c r="B121" s="101">
        <v>8</v>
      </c>
      <c r="C121" s="122" t="s">
        <v>124</v>
      </c>
      <c r="D121" s="101">
        <v>3</v>
      </c>
      <c r="E121" s="98">
        <v>0</v>
      </c>
      <c r="F121" s="98">
        <f t="shared" si="83"/>
        <v>0</v>
      </c>
      <c r="G121" s="98"/>
      <c r="H121" s="98"/>
      <c r="I121" s="64">
        <v>1</v>
      </c>
      <c r="J121" s="103">
        <v>3</v>
      </c>
      <c r="K121" s="65">
        <f t="shared" si="85"/>
        <v>1</v>
      </c>
      <c r="L121" s="104">
        <v>3</v>
      </c>
      <c r="M121" s="129">
        <f t="shared" si="86"/>
        <v>1</v>
      </c>
      <c r="N121" s="105">
        <v>3</v>
      </c>
      <c r="O121" s="130">
        <f t="shared" si="87"/>
        <v>1</v>
      </c>
      <c r="P121" s="131">
        <v>3</v>
      </c>
      <c r="Q121" s="131">
        <v>3</v>
      </c>
      <c r="R121" s="102">
        <v>1</v>
      </c>
      <c r="S121" s="132">
        <v>3</v>
      </c>
      <c r="T121" s="119">
        <f t="shared" si="89"/>
        <v>1</v>
      </c>
      <c r="U121" s="120"/>
      <c r="W121" s="121">
        <f t="shared" si="90"/>
        <v>3</v>
      </c>
      <c r="X121" s="121" t="s">
        <v>144</v>
      </c>
      <c r="Z121" s="121">
        <f t="shared" si="91"/>
        <v>3</v>
      </c>
      <c r="AA121" s="121" t="s">
        <v>153</v>
      </c>
      <c r="AU121" s="121">
        <f t="shared" si="92"/>
        <v>3</v>
      </c>
      <c r="AV121" s="121" t="s">
        <v>144</v>
      </c>
    </row>
    <row r="122" spans="2:48" s="121" customFormat="1" hidden="1" x14ac:dyDescent="0.25">
      <c r="B122" s="101">
        <v>9</v>
      </c>
      <c r="C122" s="122" t="s">
        <v>125</v>
      </c>
      <c r="D122" s="101">
        <v>5</v>
      </c>
      <c r="E122" s="98">
        <v>0</v>
      </c>
      <c r="F122" s="98">
        <f t="shared" si="83"/>
        <v>0</v>
      </c>
      <c r="G122" s="98"/>
      <c r="H122" s="98"/>
      <c r="I122" s="64">
        <v>1</v>
      </c>
      <c r="J122" s="103">
        <v>5</v>
      </c>
      <c r="K122" s="65">
        <f t="shared" si="85"/>
        <v>1</v>
      </c>
      <c r="L122" s="104">
        <v>5</v>
      </c>
      <c r="M122" s="129">
        <f t="shared" si="86"/>
        <v>1</v>
      </c>
      <c r="N122" s="105">
        <v>5</v>
      </c>
      <c r="O122" s="130">
        <f t="shared" si="87"/>
        <v>1</v>
      </c>
      <c r="P122" s="131">
        <v>5</v>
      </c>
      <c r="Q122" s="131">
        <v>5</v>
      </c>
      <c r="R122" s="102">
        <f t="shared" si="88"/>
        <v>1</v>
      </c>
      <c r="S122" s="132">
        <v>5</v>
      </c>
      <c r="T122" s="119">
        <f t="shared" si="89"/>
        <v>1</v>
      </c>
      <c r="U122" s="120"/>
      <c r="W122" s="121">
        <f t="shared" si="90"/>
        <v>5</v>
      </c>
      <c r="X122" s="121" t="s">
        <v>144</v>
      </c>
      <c r="Z122" s="121">
        <f t="shared" si="91"/>
        <v>5</v>
      </c>
      <c r="AA122" s="121" t="s">
        <v>153</v>
      </c>
      <c r="AU122" s="121">
        <f t="shared" si="92"/>
        <v>5</v>
      </c>
      <c r="AV122" s="121" t="s">
        <v>144</v>
      </c>
    </row>
    <row r="123" spans="2:48" s="121" customFormat="1" hidden="1" x14ac:dyDescent="0.25">
      <c r="B123" s="101">
        <v>10</v>
      </c>
      <c r="C123" s="122" t="s">
        <v>126</v>
      </c>
      <c r="D123" s="101">
        <v>3</v>
      </c>
      <c r="E123" s="98">
        <v>0</v>
      </c>
      <c r="F123" s="98">
        <f t="shared" si="83"/>
        <v>0</v>
      </c>
      <c r="G123" s="98"/>
      <c r="H123" s="98"/>
      <c r="I123" s="64">
        <v>1</v>
      </c>
      <c r="J123" s="103">
        <v>3</v>
      </c>
      <c r="K123" s="65">
        <f t="shared" si="85"/>
        <v>1</v>
      </c>
      <c r="L123" s="104">
        <v>3</v>
      </c>
      <c r="M123" s="129">
        <f t="shared" si="86"/>
        <v>1</v>
      </c>
      <c r="N123" s="105">
        <v>3</v>
      </c>
      <c r="O123" s="130">
        <f t="shared" si="87"/>
        <v>1</v>
      </c>
      <c r="P123" s="131">
        <v>3</v>
      </c>
      <c r="Q123" s="131">
        <v>3</v>
      </c>
      <c r="R123" s="102">
        <v>1</v>
      </c>
      <c r="S123" s="132">
        <v>3</v>
      </c>
      <c r="T123" s="119">
        <f t="shared" si="89"/>
        <v>1</v>
      </c>
      <c r="U123" s="120"/>
      <c r="W123" s="121">
        <f t="shared" si="90"/>
        <v>3</v>
      </c>
      <c r="X123" s="121" t="s">
        <v>144</v>
      </c>
      <c r="Z123" s="121">
        <f t="shared" si="91"/>
        <v>3</v>
      </c>
      <c r="AA123" s="121" t="s">
        <v>153</v>
      </c>
      <c r="AU123" s="121">
        <f t="shared" si="92"/>
        <v>3</v>
      </c>
      <c r="AV123" s="121" t="s">
        <v>144</v>
      </c>
    </row>
    <row r="124" spans="2:48" s="121" customFormat="1" hidden="1" x14ac:dyDescent="0.25">
      <c r="B124" s="101">
        <v>11</v>
      </c>
      <c r="C124" s="122" t="s">
        <v>127</v>
      </c>
      <c r="D124" s="101">
        <v>12</v>
      </c>
      <c r="E124" s="98">
        <v>4</v>
      </c>
      <c r="F124" s="98">
        <v>4</v>
      </c>
      <c r="G124" s="98"/>
      <c r="H124" s="98"/>
      <c r="I124" s="64">
        <f t="shared" si="84"/>
        <v>1</v>
      </c>
      <c r="J124" s="103">
        <v>12</v>
      </c>
      <c r="K124" s="65">
        <f t="shared" si="85"/>
        <v>1</v>
      </c>
      <c r="L124" s="104">
        <v>12</v>
      </c>
      <c r="M124" s="129">
        <f t="shared" si="86"/>
        <v>1</v>
      </c>
      <c r="N124" s="105">
        <v>12</v>
      </c>
      <c r="O124" s="130">
        <f t="shared" si="87"/>
        <v>1</v>
      </c>
      <c r="P124" s="131">
        <v>8</v>
      </c>
      <c r="Q124" s="131">
        <v>8</v>
      </c>
      <c r="R124" s="102">
        <f t="shared" si="88"/>
        <v>1</v>
      </c>
      <c r="S124" s="132">
        <v>12</v>
      </c>
      <c r="T124" s="119">
        <f t="shared" si="89"/>
        <v>1</v>
      </c>
      <c r="U124" s="120"/>
      <c r="W124" s="121">
        <f t="shared" si="90"/>
        <v>12</v>
      </c>
      <c r="X124" s="121" t="s">
        <v>144</v>
      </c>
      <c r="Z124" s="121">
        <f t="shared" si="91"/>
        <v>12</v>
      </c>
      <c r="AA124" s="121" t="s">
        <v>153</v>
      </c>
      <c r="AU124" s="121">
        <f t="shared" si="92"/>
        <v>12</v>
      </c>
      <c r="AV124" s="121" t="s">
        <v>144</v>
      </c>
    </row>
    <row r="125" spans="2:48" s="121" customFormat="1" hidden="1" x14ac:dyDescent="0.25">
      <c r="B125" s="101">
        <v>12</v>
      </c>
      <c r="C125" s="122" t="s">
        <v>128</v>
      </c>
      <c r="D125" s="101">
        <v>4</v>
      </c>
      <c r="E125" s="98">
        <v>0</v>
      </c>
      <c r="F125" s="98">
        <f t="shared" si="83"/>
        <v>0</v>
      </c>
      <c r="G125" s="98"/>
      <c r="H125" s="98"/>
      <c r="I125" s="64">
        <v>1</v>
      </c>
      <c r="J125" s="103">
        <v>4</v>
      </c>
      <c r="K125" s="65">
        <f t="shared" si="85"/>
        <v>1</v>
      </c>
      <c r="L125" s="104">
        <v>4</v>
      </c>
      <c r="M125" s="129">
        <f t="shared" si="86"/>
        <v>1</v>
      </c>
      <c r="N125" s="105">
        <v>4</v>
      </c>
      <c r="O125" s="130">
        <f t="shared" si="87"/>
        <v>1</v>
      </c>
      <c r="P125" s="131">
        <v>4</v>
      </c>
      <c r="Q125" s="131">
        <v>4</v>
      </c>
      <c r="R125" s="102">
        <v>1</v>
      </c>
      <c r="S125" s="132">
        <v>4</v>
      </c>
      <c r="T125" s="119">
        <f t="shared" si="89"/>
        <v>1</v>
      </c>
      <c r="U125" s="120"/>
      <c r="W125" s="121">
        <f t="shared" si="90"/>
        <v>4</v>
      </c>
      <c r="X125" s="121" t="s">
        <v>144</v>
      </c>
      <c r="Z125" s="121">
        <f t="shared" si="91"/>
        <v>4</v>
      </c>
      <c r="AA125" s="121" t="s">
        <v>153</v>
      </c>
      <c r="AU125" s="121">
        <f t="shared" si="92"/>
        <v>4</v>
      </c>
      <c r="AV125" s="121" t="s">
        <v>144</v>
      </c>
    </row>
    <row r="126" spans="2:48" s="121" customFormat="1" hidden="1" x14ac:dyDescent="0.25">
      <c r="B126" s="101">
        <v>13</v>
      </c>
      <c r="C126" s="122" t="s">
        <v>129</v>
      </c>
      <c r="D126" s="101">
        <v>2</v>
      </c>
      <c r="E126" s="98">
        <v>0</v>
      </c>
      <c r="F126" s="98">
        <v>0</v>
      </c>
      <c r="G126" s="98"/>
      <c r="H126" s="98"/>
      <c r="I126" s="64">
        <v>1</v>
      </c>
      <c r="J126" s="103">
        <v>2</v>
      </c>
      <c r="K126" s="65">
        <f t="shared" si="85"/>
        <v>1</v>
      </c>
      <c r="L126" s="104">
        <v>2</v>
      </c>
      <c r="M126" s="129">
        <f t="shared" si="86"/>
        <v>1</v>
      </c>
      <c r="N126" s="105">
        <v>2</v>
      </c>
      <c r="O126" s="130">
        <f t="shared" si="87"/>
        <v>1</v>
      </c>
      <c r="P126" s="131">
        <v>2</v>
      </c>
      <c r="Q126" s="131">
        <v>2</v>
      </c>
      <c r="R126" s="102">
        <v>1</v>
      </c>
      <c r="S126" s="132">
        <v>2</v>
      </c>
      <c r="T126" s="119">
        <f t="shared" si="89"/>
        <v>1</v>
      </c>
      <c r="U126" s="120"/>
      <c r="W126" s="121">
        <f t="shared" si="90"/>
        <v>2</v>
      </c>
      <c r="X126" s="121" t="s">
        <v>144</v>
      </c>
      <c r="Z126" s="121">
        <f t="shared" si="91"/>
        <v>2</v>
      </c>
      <c r="AA126" s="121" t="s">
        <v>153</v>
      </c>
      <c r="AU126" s="121">
        <f t="shared" si="92"/>
        <v>2</v>
      </c>
      <c r="AV126" s="121" t="s">
        <v>144</v>
      </c>
    </row>
    <row r="127" spans="2:48" s="121" customFormat="1" hidden="1" x14ac:dyDescent="0.25">
      <c r="B127" s="101">
        <v>14</v>
      </c>
      <c r="C127" s="122" t="s">
        <v>130</v>
      </c>
      <c r="D127" s="101">
        <v>3</v>
      </c>
      <c r="E127" s="98">
        <v>0</v>
      </c>
      <c r="F127" s="98">
        <f t="shared" si="83"/>
        <v>0</v>
      </c>
      <c r="G127" s="98"/>
      <c r="H127" s="98"/>
      <c r="I127" s="64">
        <v>1</v>
      </c>
      <c r="J127" s="103">
        <v>3</v>
      </c>
      <c r="K127" s="65">
        <f t="shared" si="85"/>
        <v>1</v>
      </c>
      <c r="L127" s="104">
        <v>3</v>
      </c>
      <c r="M127" s="129">
        <f t="shared" si="86"/>
        <v>1</v>
      </c>
      <c r="N127" s="105">
        <v>3</v>
      </c>
      <c r="O127" s="130">
        <f t="shared" si="87"/>
        <v>1</v>
      </c>
      <c r="P127" s="131">
        <v>3</v>
      </c>
      <c r="Q127" s="131">
        <v>3</v>
      </c>
      <c r="R127" s="102">
        <v>1</v>
      </c>
      <c r="S127" s="132">
        <v>3</v>
      </c>
      <c r="T127" s="119">
        <f t="shared" si="89"/>
        <v>1</v>
      </c>
      <c r="U127" s="120"/>
      <c r="W127" s="121">
        <f t="shared" si="90"/>
        <v>3</v>
      </c>
      <c r="X127" s="121" t="s">
        <v>144</v>
      </c>
      <c r="Z127" s="121">
        <f t="shared" si="91"/>
        <v>3</v>
      </c>
      <c r="AA127" s="121" t="s">
        <v>153</v>
      </c>
      <c r="AU127" s="121">
        <f t="shared" si="92"/>
        <v>3</v>
      </c>
      <c r="AV127" s="121" t="s">
        <v>144</v>
      </c>
    </row>
    <row r="128" spans="2:48" s="121" customFormat="1" hidden="1" x14ac:dyDescent="0.25">
      <c r="B128" s="101">
        <v>15</v>
      </c>
      <c r="C128" s="122" t="s">
        <v>131</v>
      </c>
      <c r="D128" s="101">
        <v>3</v>
      </c>
      <c r="E128" s="98">
        <v>0</v>
      </c>
      <c r="F128" s="98">
        <f t="shared" si="83"/>
        <v>0</v>
      </c>
      <c r="G128" s="98"/>
      <c r="H128" s="98"/>
      <c r="I128" s="64">
        <v>1</v>
      </c>
      <c r="J128" s="103">
        <v>3</v>
      </c>
      <c r="K128" s="65">
        <f t="shared" si="85"/>
        <v>1</v>
      </c>
      <c r="L128" s="104">
        <v>3</v>
      </c>
      <c r="M128" s="129">
        <f t="shared" si="86"/>
        <v>1</v>
      </c>
      <c r="N128" s="105">
        <v>3</v>
      </c>
      <c r="O128" s="130">
        <f t="shared" si="87"/>
        <v>1</v>
      </c>
      <c r="P128" s="131">
        <v>3</v>
      </c>
      <c r="Q128" s="131">
        <v>3</v>
      </c>
      <c r="R128" s="102">
        <v>1</v>
      </c>
      <c r="S128" s="132">
        <v>3</v>
      </c>
      <c r="T128" s="119">
        <f t="shared" si="89"/>
        <v>1</v>
      </c>
      <c r="U128" s="120"/>
      <c r="W128" s="121">
        <f t="shared" si="90"/>
        <v>3</v>
      </c>
      <c r="X128" s="121" t="s">
        <v>144</v>
      </c>
      <c r="Z128" s="121">
        <f t="shared" si="91"/>
        <v>3</v>
      </c>
      <c r="AA128" s="121" t="s">
        <v>153</v>
      </c>
      <c r="AU128" s="121">
        <f t="shared" si="92"/>
        <v>3</v>
      </c>
      <c r="AV128" s="121" t="s">
        <v>144</v>
      </c>
    </row>
    <row r="129" spans="2:48" s="121" customFormat="1" hidden="1" x14ac:dyDescent="0.25">
      <c r="B129" s="101">
        <v>16</v>
      </c>
      <c r="C129" s="122" t="s">
        <v>132</v>
      </c>
      <c r="D129" s="101">
        <v>5</v>
      </c>
      <c r="E129" s="98">
        <v>0</v>
      </c>
      <c r="F129" s="98">
        <f t="shared" si="83"/>
        <v>0</v>
      </c>
      <c r="G129" s="98"/>
      <c r="H129" s="98"/>
      <c r="I129" s="64">
        <v>1</v>
      </c>
      <c r="J129" s="103">
        <v>5</v>
      </c>
      <c r="K129" s="65">
        <f t="shared" si="85"/>
        <v>1</v>
      </c>
      <c r="L129" s="104">
        <v>5</v>
      </c>
      <c r="M129" s="129">
        <f t="shared" si="86"/>
        <v>1</v>
      </c>
      <c r="N129" s="105">
        <v>5</v>
      </c>
      <c r="O129" s="130">
        <f t="shared" si="87"/>
        <v>1</v>
      </c>
      <c r="P129" s="131">
        <v>5</v>
      </c>
      <c r="Q129" s="131">
        <v>5</v>
      </c>
      <c r="R129" s="102">
        <f t="shared" si="88"/>
        <v>1</v>
      </c>
      <c r="S129" s="132">
        <v>5</v>
      </c>
      <c r="T129" s="119">
        <f t="shared" si="89"/>
        <v>1</v>
      </c>
      <c r="U129" s="120"/>
      <c r="W129" s="121">
        <f t="shared" si="90"/>
        <v>5</v>
      </c>
      <c r="X129" s="121" t="s">
        <v>144</v>
      </c>
      <c r="Z129" s="121">
        <f t="shared" si="91"/>
        <v>5</v>
      </c>
      <c r="AA129" s="121" t="s">
        <v>153</v>
      </c>
      <c r="AU129" s="121">
        <f t="shared" si="92"/>
        <v>5</v>
      </c>
      <c r="AV129" s="121" t="s">
        <v>144</v>
      </c>
    </row>
    <row r="130" spans="2:48" s="121" customFormat="1" hidden="1" x14ac:dyDescent="0.25">
      <c r="B130" s="101">
        <v>17</v>
      </c>
      <c r="C130" s="122" t="s">
        <v>133</v>
      </c>
      <c r="D130" s="101">
        <v>4</v>
      </c>
      <c r="E130" s="98">
        <v>0</v>
      </c>
      <c r="F130" s="98">
        <v>0</v>
      </c>
      <c r="G130" s="98"/>
      <c r="H130" s="98"/>
      <c r="I130" s="64">
        <v>1</v>
      </c>
      <c r="J130" s="103">
        <v>4</v>
      </c>
      <c r="K130" s="65">
        <f t="shared" si="85"/>
        <v>1</v>
      </c>
      <c r="L130" s="104">
        <v>4</v>
      </c>
      <c r="M130" s="129">
        <f t="shared" si="86"/>
        <v>1</v>
      </c>
      <c r="N130" s="105">
        <v>4</v>
      </c>
      <c r="O130" s="130">
        <f t="shared" si="87"/>
        <v>1</v>
      </c>
      <c r="P130" s="131">
        <v>4</v>
      </c>
      <c r="Q130" s="131">
        <v>4</v>
      </c>
      <c r="R130" s="102">
        <v>1</v>
      </c>
      <c r="S130" s="132">
        <v>4</v>
      </c>
      <c r="T130" s="119">
        <f t="shared" si="89"/>
        <v>1</v>
      </c>
      <c r="U130" s="120"/>
      <c r="W130" s="121">
        <f t="shared" si="90"/>
        <v>4</v>
      </c>
      <c r="X130" s="121" t="s">
        <v>144</v>
      </c>
      <c r="Z130" s="121">
        <f t="shared" si="91"/>
        <v>4</v>
      </c>
      <c r="AA130" s="121" t="s">
        <v>153</v>
      </c>
      <c r="AU130" s="121">
        <f t="shared" si="92"/>
        <v>4</v>
      </c>
      <c r="AV130" s="121" t="s">
        <v>144</v>
      </c>
    </row>
    <row r="131" spans="2:48" s="121" customFormat="1" hidden="1" x14ac:dyDescent="0.25">
      <c r="B131" s="101">
        <v>18</v>
      </c>
      <c r="C131" s="122" t="s">
        <v>134</v>
      </c>
      <c r="D131" s="101">
        <v>5</v>
      </c>
      <c r="E131" s="98">
        <v>0</v>
      </c>
      <c r="F131" s="98">
        <f t="shared" si="83"/>
        <v>0</v>
      </c>
      <c r="G131" s="98"/>
      <c r="H131" s="98"/>
      <c r="I131" s="64">
        <v>1</v>
      </c>
      <c r="J131" s="103">
        <v>5</v>
      </c>
      <c r="K131" s="65">
        <f t="shared" si="85"/>
        <v>1</v>
      </c>
      <c r="L131" s="104">
        <v>5</v>
      </c>
      <c r="M131" s="129">
        <f t="shared" si="86"/>
        <v>1</v>
      </c>
      <c r="N131" s="105">
        <v>5</v>
      </c>
      <c r="O131" s="130">
        <f t="shared" si="87"/>
        <v>1</v>
      </c>
      <c r="P131" s="131">
        <v>5</v>
      </c>
      <c r="Q131" s="131">
        <v>5</v>
      </c>
      <c r="R131" s="102">
        <f t="shared" si="88"/>
        <v>1</v>
      </c>
      <c r="S131" s="132">
        <v>5</v>
      </c>
      <c r="T131" s="119">
        <f t="shared" si="89"/>
        <v>1</v>
      </c>
      <c r="U131" s="120"/>
      <c r="W131" s="121">
        <f t="shared" si="90"/>
        <v>5</v>
      </c>
      <c r="X131" s="121" t="s">
        <v>144</v>
      </c>
      <c r="Z131" s="121">
        <f t="shared" si="91"/>
        <v>5</v>
      </c>
      <c r="AA131" s="121" t="s">
        <v>153</v>
      </c>
      <c r="AU131" s="121">
        <f t="shared" si="92"/>
        <v>5</v>
      </c>
      <c r="AV131" s="121" t="s">
        <v>144</v>
      </c>
    </row>
    <row r="132" spans="2:48" s="121" customFormat="1" hidden="1" x14ac:dyDescent="0.25">
      <c r="B132" s="101">
        <v>19</v>
      </c>
      <c r="C132" s="122" t="s">
        <v>135</v>
      </c>
      <c r="D132" s="101">
        <v>5</v>
      </c>
      <c r="E132" s="98">
        <v>0</v>
      </c>
      <c r="F132" s="98">
        <v>0</v>
      </c>
      <c r="G132" s="98"/>
      <c r="H132" s="98"/>
      <c r="I132" s="64">
        <v>1</v>
      </c>
      <c r="J132" s="103">
        <v>5</v>
      </c>
      <c r="K132" s="65">
        <f t="shared" si="85"/>
        <v>1</v>
      </c>
      <c r="L132" s="104">
        <v>5</v>
      </c>
      <c r="M132" s="129">
        <f t="shared" si="86"/>
        <v>1</v>
      </c>
      <c r="N132" s="105">
        <v>5</v>
      </c>
      <c r="O132" s="130">
        <f t="shared" si="87"/>
        <v>1</v>
      </c>
      <c r="P132" s="131">
        <v>5</v>
      </c>
      <c r="Q132" s="131">
        <v>5</v>
      </c>
      <c r="R132" s="102">
        <v>1</v>
      </c>
      <c r="S132" s="132">
        <v>5</v>
      </c>
      <c r="T132" s="119">
        <f t="shared" si="89"/>
        <v>1</v>
      </c>
      <c r="U132" s="120"/>
      <c r="W132" s="121">
        <f t="shared" si="90"/>
        <v>5</v>
      </c>
      <c r="X132" s="121" t="s">
        <v>144</v>
      </c>
      <c r="Z132" s="121">
        <f t="shared" si="91"/>
        <v>5</v>
      </c>
      <c r="AA132" s="121" t="s">
        <v>153</v>
      </c>
      <c r="AU132" s="121">
        <f t="shared" si="92"/>
        <v>5</v>
      </c>
      <c r="AV132" s="121" t="s">
        <v>144</v>
      </c>
    </row>
    <row r="133" spans="2:48" s="121" customFormat="1" hidden="1" x14ac:dyDescent="0.25">
      <c r="B133" s="101">
        <v>20</v>
      </c>
      <c r="C133" s="122" t="s">
        <v>136</v>
      </c>
      <c r="D133" s="101">
        <v>4</v>
      </c>
      <c r="E133" s="98">
        <v>0</v>
      </c>
      <c r="F133" s="98">
        <f t="shared" si="83"/>
        <v>0</v>
      </c>
      <c r="G133" s="98"/>
      <c r="H133" s="98"/>
      <c r="I133" s="64">
        <v>1</v>
      </c>
      <c r="J133" s="103">
        <v>4</v>
      </c>
      <c r="K133" s="65">
        <f t="shared" si="85"/>
        <v>1</v>
      </c>
      <c r="L133" s="104">
        <v>4</v>
      </c>
      <c r="M133" s="129">
        <f t="shared" si="86"/>
        <v>1</v>
      </c>
      <c r="N133" s="105">
        <v>4</v>
      </c>
      <c r="O133" s="130">
        <f t="shared" si="87"/>
        <v>1</v>
      </c>
      <c r="P133" s="131">
        <v>4</v>
      </c>
      <c r="Q133" s="131">
        <v>4</v>
      </c>
      <c r="R133" s="102">
        <f t="shared" si="88"/>
        <v>1</v>
      </c>
      <c r="S133" s="132">
        <v>4</v>
      </c>
      <c r="T133" s="119">
        <f t="shared" si="89"/>
        <v>1</v>
      </c>
      <c r="U133" s="120"/>
      <c r="W133" s="121">
        <f t="shared" si="90"/>
        <v>4</v>
      </c>
      <c r="X133" s="121" t="s">
        <v>144</v>
      </c>
      <c r="Z133" s="121">
        <f t="shared" si="91"/>
        <v>4</v>
      </c>
      <c r="AA133" s="121" t="s">
        <v>153</v>
      </c>
      <c r="AU133" s="121">
        <f t="shared" si="92"/>
        <v>4</v>
      </c>
      <c r="AV133" s="121" t="s">
        <v>144</v>
      </c>
    </row>
    <row r="134" spans="2:48" s="121" customFormat="1" hidden="1" x14ac:dyDescent="0.25">
      <c r="B134" s="101">
        <v>21</v>
      </c>
      <c r="C134" s="122" t="s">
        <v>171</v>
      </c>
      <c r="D134" s="101">
        <v>20</v>
      </c>
      <c r="E134" s="98">
        <v>9</v>
      </c>
      <c r="F134" s="98">
        <v>9</v>
      </c>
      <c r="G134" s="98"/>
      <c r="H134" s="98"/>
      <c r="I134" s="64">
        <v>1</v>
      </c>
      <c r="J134" s="103">
        <v>20</v>
      </c>
      <c r="K134" s="65">
        <f t="shared" si="85"/>
        <v>1</v>
      </c>
      <c r="L134" s="104">
        <v>20</v>
      </c>
      <c r="M134" s="129">
        <f t="shared" si="86"/>
        <v>1</v>
      </c>
      <c r="N134" s="105">
        <v>20</v>
      </c>
      <c r="O134" s="130">
        <f t="shared" si="87"/>
        <v>1</v>
      </c>
      <c r="P134" s="131">
        <v>11</v>
      </c>
      <c r="Q134" s="131">
        <v>11</v>
      </c>
      <c r="R134" s="102">
        <f t="shared" si="88"/>
        <v>1</v>
      </c>
      <c r="S134" s="132">
        <v>20</v>
      </c>
      <c r="T134" s="119">
        <f t="shared" si="89"/>
        <v>1</v>
      </c>
      <c r="U134" s="120"/>
      <c r="W134" s="121">
        <f t="shared" si="90"/>
        <v>20</v>
      </c>
      <c r="X134" s="121" t="s">
        <v>144</v>
      </c>
      <c r="Z134" s="121">
        <f t="shared" si="91"/>
        <v>20</v>
      </c>
      <c r="AA134" s="121" t="s">
        <v>153</v>
      </c>
    </row>
    <row r="135" spans="2:48" s="126" customFormat="1" hidden="1" x14ac:dyDescent="0.25">
      <c r="B135" s="280" t="s">
        <v>46</v>
      </c>
      <c r="C135" s="280"/>
      <c r="D135" s="123">
        <f>SUM(D114:D134)</f>
        <v>153</v>
      </c>
      <c r="E135" s="123">
        <f>SUM(E114:E134)</f>
        <v>43</v>
      </c>
      <c r="F135" s="123">
        <f>SUM(F114:F134)</f>
        <v>43</v>
      </c>
      <c r="G135" s="123"/>
      <c r="H135" s="123"/>
      <c r="I135" s="124">
        <f>F135/E135</f>
        <v>1</v>
      </c>
      <c r="J135" s="123">
        <f>SUM(J114:J134)</f>
        <v>153</v>
      </c>
      <c r="K135" s="124">
        <f t="shared" si="85"/>
        <v>1</v>
      </c>
      <c r="L135" s="123">
        <f>SUM(L114:L134)</f>
        <v>153</v>
      </c>
      <c r="M135" s="124">
        <f t="shared" si="86"/>
        <v>1</v>
      </c>
      <c r="N135" s="123">
        <f>SUM(N114:N134)</f>
        <v>153</v>
      </c>
      <c r="O135" s="124">
        <f>N135/D135</f>
        <v>1</v>
      </c>
      <c r="P135" s="123">
        <f>SUM(P114:P134)</f>
        <v>110</v>
      </c>
      <c r="Q135" s="123">
        <f>SUM(Q114:Q134)</f>
        <v>110</v>
      </c>
      <c r="R135" s="124">
        <f>Q135/P135</f>
        <v>1</v>
      </c>
      <c r="S135" s="123">
        <f>SUM(S114:S134)</f>
        <v>153</v>
      </c>
      <c r="T135" s="124">
        <f t="shared" si="89"/>
        <v>1</v>
      </c>
      <c r="U135" s="120"/>
      <c r="W135" s="121">
        <f t="shared" si="90"/>
        <v>153</v>
      </c>
      <c r="X135" s="121"/>
      <c r="AU135" s="121">
        <f t="shared" si="92"/>
        <v>153</v>
      </c>
      <c r="AV135" s="121" t="s">
        <v>144</v>
      </c>
    </row>
    <row r="136" spans="2:48" s="121" customFormat="1" hidden="1" x14ac:dyDescent="0.25">
      <c r="B136" s="284" t="s">
        <v>21</v>
      </c>
      <c r="C136" s="284"/>
      <c r="D136" s="133">
        <f>D31+D42+D51+D59+D79+D93+D112+D135</f>
        <v>4480</v>
      </c>
      <c r="E136" s="133">
        <f>E31+E42+E51+E59+E79+E93+E112+E135</f>
        <v>3466</v>
      </c>
      <c r="F136" s="133">
        <f>F31+F42+F51+F59+F79+F93+F112+F135</f>
        <v>3466</v>
      </c>
      <c r="G136" s="133"/>
      <c r="H136" s="133"/>
      <c r="I136" s="134">
        <f>F136/E136</f>
        <v>1</v>
      </c>
      <c r="J136" s="133">
        <f>J31+J42+J51+J59+J79+J93+J112+J135</f>
        <v>4480</v>
      </c>
      <c r="K136" s="134">
        <f t="shared" si="85"/>
        <v>1</v>
      </c>
      <c r="L136" s="133">
        <f>L31+L42+L51+L59+L79+L93+L112+L135</f>
        <v>4480</v>
      </c>
      <c r="M136" s="134">
        <f t="shared" si="86"/>
        <v>1</v>
      </c>
      <c r="N136" s="133">
        <f>N31+N42+N51+N59+N79+N93+N112+N135</f>
        <v>4480</v>
      </c>
      <c r="O136" s="134">
        <f>N136/D136</f>
        <v>1</v>
      </c>
      <c r="P136" s="133">
        <f>P31+P42+P51+P59+P79+P93+P112+P135</f>
        <v>1014</v>
      </c>
      <c r="Q136" s="133">
        <f>Q31+Q42+Q51+Q59+Q79+Q93+Q112+Q135</f>
        <v>1014</v>
      </c>
      <c r="R136" s="134">
        <f>Q136/P136</f>
        <v>1</v>
      </c>
      <c r="S136" s="133">
        <f>S31+S42+S51+S59+S79+S93+S112+S135</f>
        <v>4160</v>
      </c>
      <c r="T136" s="134">
        <f t="shared" si="89"/>
        <v>0.9285714285714286</v>
      </c>
      <c r="U136" s="120"/>
    </row>
  </sheetData>
  <mergeCells count="34">
    <mergeCell ref="B94:T94"/>
    <mergeCell ref="B112:C112"/>
    <mergeCell ref="B113:S113"/>
    <mergeCell ref="B135:C135"/>
    <mergeCell ref="B136:C136"/>
    <mergeCell ref="B93:C93"/>
    <mergeCell ref="B6:T6"/>
    <mergeCell ref="B31:C31"/>
    <mergeCell ref="B32:T32"/>
    <mergeCell ref="B42:C42"/>
    <mergeCell ref="B43:T43"/>
    <mergeCell ref="B51:C51"/>
    <mergeCell ref="B52:T52"/>
    <mergeCell ref="B59:C59"/>
    <mergeCell ref="B60:T60"/>
    <mergeCell ref="B79:C79"/>
    <mergeCell ref="B80:T80"/>
    <mergeCell ref="U4:U5"/>
    <mergeCell ref="F5:G5"/>
    <mergeCell ref="H5:I5"/>
    <mergeCell ref="L5:M5"/>
    <mergeCell ref="N5:O5"/>
    <mergeCell ref="Q5:R5"/>
    <mergeCell ref="B1:T1"/>
    <mergeCell ref="B2:T2"/>
    <mergeCell ref="B3:T3"/>
    <mergeCell ref="B4:B5"/>
    <mergeCell ref="C4:C5"/>
    <mergeCell ref="D4:D5"/>
    <mergeCell ref="E4:I4"/>
    <mergeCell ref="J4:K5"/>
    <mergeCell ref="L4:O4"/>
    <mergeCell ref="P4:R4"/>
    <mergeCell ref="S4:T4"/>
  </mergeCells>
  <pageMargins left="0.13" right="0.06" top="0.13" bottom="0.16" header="0.27" footer="0.18"/>
  <pageSetup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2BC2E-E11F-4975-BC9E-B9CB6C80A330}">
  <dimension ref="B1:AV136"/>
  <sheetViews>
    <sheetView showGridLines="0" zoomScale="85" zoomScaleNormal="85" workbookViewId="0">
      <selection activeCell="B2" sqref="B2:T2"/>
    </sheetView>
  </sheetViews>
  <sheetFormatPr defaultColWidth="8.7109375" defaultRowHeight="15" x14ac:dyDescent="0.25"/>
  <cols>
    <col min="1" max="1" width="8.7109375" style="112"/>
    <col min="2" max="2" width="6.5703125" style="135" customWidth="1"/>
    <col min="3" max="3" width="14.28515625" style="112" customWidth="1"/>
    <col min="4" max="4" width="8.7109375" style="135" customWidth="1"/>
    <col min="5" max="5" width="9.28515625" style="135" customWidth="1"/>
    <col min="6" max="8" width="7.28515625" style="135" customWidth="1"/>
    <col min="9" max="9" width="8.28515625" style="135" customWidth="1"/>
    <col min="10" max="10" width="5.42578125" style="135" customWidth="1"/>
    <col min="11" max="11" width="7.42578125" style="135" customWidth="1"/>
    <col min="12" max="12" width="6.28515625" style="135" customWidth="1"/>
    <col min="13" max="13" width="7.42578125" style="135" customWidth="1"/>
    <col min="14" max="14" width="7" style="135" customWidth="1"/>
    <col min="15" max="15" width="7.28515625" style="135" customWidth="1"/>
    <col min="16" max="16" width="9.7109375" style="135" customWidth="1"/>
    <col min="17" max="17" width="5.5703125" style="135" customWidth="1"/>
    <col min="18" max="18" width="6.28515625" style="135" customWidth="1"/>
    <col min="19" max="19" width="8.5703125" style="135" customWidth="1"/>
    <col min="20" max="20" width="7.42578125" style="135" customWidth="1"/>
    <col min="21" max="21" width="36.5703125" style="111" hidden="1" customWidth="1"/>
    <col min="22" max="22" width="29.28515625" style="112" hidden="1" customWidth="1"/>
    <col min="23" max="23" width="8.7109375" style="112" hidden="1" customWidth="1"/>
    <col min="24" max="24" width="59" style="112" hidden="1" customWidth="1"/>
    <col min="25" max="26" width="8.7109375" style="112" hidden="1" customWidth="1"/>
    <col min="27" max="27" width="13.7109375" style="112" hidden="1" customWidth="1"/>
    <col min="28" max="48" width="8.7109375" style="112" customWidth="1"/>
    <col min="49" max="16384" width="8.7109375" style="112"/>
  </cols>
  <sheetData>
    <row r="1" spans="2:48" x14ac:dyDescent="0.25">
      <c r="B1" s="239" t="s"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</row>
    <row r="2" spans="2:48" x14ac:dyDescent="0.25">
      <c r="B2" s="239" t="s">
        <v>231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</row>
    <row r="3" spans="2:48" x14ac:dyDescent="0.25">
      <c r="B3" s="240" t="s">
        <v>142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</row>
    <row r="4" spans="2:48" ht="38.65" customHeight="1" x14ac:dyDescent="0.25">
      <c r="B4" s="241" t="s">
        <v>3</v>
      </c>
      <c r="C4" s="241" t="s">
        <v>25</v>
      </c>
      <c r="D4" s="300" t="s">
        <v>143</v>
      </c>
      <c r="E4" s="302" t="s">
        <v>173</v>
      </c>
      <c r="F4" s="302"/>
      <c r="G4" s="302"/>
      <c r="H4" s="302"/>
      <c r="I4" s="279"/>
      <c r="J4" s="303" t="s">
        <v>7</v>
      </c>
      <c r="K4" s="304"/>
      <c r="L4" s="307" t="s">
        <v>8</v>
      </c>
      <c r="M4" s="308"/>
      <c r="N4" s="308"/>
      <c r="O4" s="309"/>
      <c r="P4" s="273" t="s">
        <v>138</v>
      </c>
      <c r="Q4" s="274"/>
      <c r="R4" s="275"/>
      <c r="S4" s="298" t="s">
        <v>157</v>
      </c>
      <c r="T4" s="299"/>
      <c r="U4" s="259" t="s">
        <v>9</v>
      </c>
    </row>
    <row r="5" spans="2:48" ht="43.5" customHeight="1" x14ac:dyDescent="0.25">
      <c r="B5" s="241"/>
      <c r="C5" s="241"/>
      <c r="D5" s="301"/>
      <c r="E5" s="113" t="s">
        <v>5</v>
      </c>
      <c r="F5" s="310" t="s">
        <v>10</v>
      </c>
      <c r="G5" s="310"/>
      <c r="H5" s="278" t="s">
        <v>174</v>
      </c>
      <c r="I5" s="279"/>
      <c r="J5" s="305"/>
      <c r="K5" s="306"/>
      <c r="L5" s="311" t="s">
        <v>11</v>
      </c>
      <c r="M5" s="311"/>
      <c r="N5" s="312" t="s">
        <v>12</v>
      </c>
      <c r="O5" s="312"/>
      <c r="P5" s="114" t="s">
        <v>5</v>
      </c>
      <c r="Q5" s="278" t="s">
        <v>140</v>
      </c>
      <c r="R5" s="279"/>
      <c r="S5" s="155" t="s">
        <v>158</v>
      </c>
      <c r="T5" s="155" t="s">
        <v>159</v>
      </c>
      <c r="U5" s="259"/>
    </row>
    <row r="6" spans="2:48" hidden="1" x14ac:dyDescent="0.25">
      <c r="B6" s="281" t="s">
        <v>13</v>
      </c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3"/>
      <c r="U6" s="116"/>
    </row>
    <row r="7" spans="2:48" s="121" customFormat="1" hidden="1" x14ac:dyDescent="0.25">
      <c r="B7" s="117">
        <v>1</v>
      </c>
      <c r="C7" s="118" t="s">
        <v>27</v>
      </c>
      <c r="D7" s="117">
        <v>135</v>
      </c>
      <c r="E7" s="98">
        <v>116</v>
      </c>
      <c r="F7" s="98">
        <f>E7</f>
        <v>116</v>
      </c>
      <c r="G7" s="98"/>
      <c r="H7" s="98"/>
      <c r="I7" s="64">
        <f>F7/E7</f>
        <v>1</v>
      </c>
      <c r="J7" s="107">
        <v>135</v>
      </c>
      <c r="K7" s="65">
        <f t="shared" ref="K7:K30" si="0">J7/D7</f>
        <v>1</v>
      </c>
      <c r="L7" s="104">
        <v>135</v>
      </c>
      <c r="M7" s="66">
        <f t="shared" ref="M7:M31" si="1">L7/D7</f>
        <v>1</v>
      </c>
      <c r="N7" s="105">
        <v>135</v>
      </c>
      <c r="O7" s="106">
        <f>N7/D7</f>
        <v>1</v>
      </c>
      <c r="P7" s="98">
        <v>19</v>
      </c>
      <c r="Q7" s="98">
        <v>19</v>
      </c>
      <c r="R7" s="64">
        <f>Q7/P7</f>
        <v>1</v>
      </c>
      <c r="S7" s="156">
        <v>128</v>
      </c>
      <c r="T7" s="119">
        <f t="shared" ref="T7:T31" si="2">S7/D7</f>
        <v>0.94814814814814818</v>
      </c>
      <c r="U7" s="120"/>
      <c r="W7" s="121">
        <f t="shared" ref="W7:W30" si="3">E7+P7</f>
        <v>135</v>
      </c>
      <c r="Z7" s="121">
        <f>F7+Q7</f>
        <v>135</v>
      </c>
      <c r="AA7" s="121" t="s">
        <v>153</v>
      </c>
      <c r="AU7" s="121">
        <f t="shared" ref="AU7:AU26" si="4">F7+Q7</f>
        <v>135</v>
      </c>
      <c r="AV7" s="121" t="s">
        <v>144</v>
      </c>
    </row>
    <row r="8" spans="2:48" s="121" customFormat="1" hidden="1" x14ac:dyDescent="0.25">
      <c r="B8" s="117">
        <v>2</v>
      </c>
      <c r="C8" s="122" t="s">
        <v>151</v>
      </c>
      <c r="D8" s="117">
        <v>205</v>
      </c>
      <c r="E8" s="98">
        <v>177</v>
      </c>
      <c r="F8" s="98">
        <v>177</v>
      </c>
      <c r="G8" s="98"/>
      <c r="H8" s="98"/>
      <c r="I8" s="64">
        <f t="shared" ref="I8:I30" si="5">F8/E8</f>
        <v>1</v>
      </c>
      <c r="J8" s="107">
        <v>205</v>
      </c>
      <c r="K8" s="65">
        <f t="shared" si="0"/>
        <v>1</v>
      </c>
      <c r="L8" s="104">
        <v>205</v>
      </c>
      <c r="M8" s="66">
        <f t="shared" si="1"/>
        <v>1</v>
      </c>
      <c r="N8" s="105">
        <v>205</v>
      </c>
      <c r="O8" s="106">
        <f t="shared" ref="O8:O30" si="6">N8/D8</f>
        <v>1</v>
      </c>
      <c r="P8" s="98">
        <v>28</v>
      </c>
      <c r="Q8" s="98">
        <v>28</v>
      </c>
      <c r="R8" s="64">
        <f t="shared" ref="R8:R26" si="7">Q8/P8</f>
        <v>1</v>
      </c>
      <c r="S8" s="156">
        <v>205</v>
      </c>
      <c r="T8" s="119">
        <f t="shared" si="2"/>
        <v>1</v>
      </c>
      <c r="U8" s="120"/>
      <c r="W8" s="121">
        <f t="shared" si="3"/>
        <v>205</v>
      </c>
      <c r="Z8" s="121">
        <f t="shared" ref="Z8:Z30" si="8">E8+P8</f>
        <v>205</v>
      </c>
      <c r="AA8" s="121" t="s">
        <v>153</v>
      </c>
      <c r="AU8" s="121">
        <f t="shared" si="4"/>
        <v>205</v>
      </c>
      <c r="AV8" s="121" t="s">
        <v>144</v>
      </c>
    </row>
    <row r="9" spans="2:48" s="121" customFormat="1" hidden="1" x14ac:dyDescent="0.25">
      <c r="B9" s="117">
        <v>3</v>
      </c>
      <c r="C9" s="122" t="s">
        <v>152</v>
      </c>
      <c r="D9" s="117">
        <v>33</v>
      </c>
      <c r="E9" s="98">
        <v>29</v>
      </c>
      <c r="F9" s="98">
        <f t="shared" ref="F9" si="9">E9</f>
        <v>29</v>
      </c>
      <c r="G9" s="98"/>
      <c r="H9" s="98"/>
      <c r="I9" s="64">
        <f t="shared" si="5"/>
        <v>1</v>
      </c>
      <c r="J9" s="107">
        <v>33</v>
      </c>
      <c r="K9" s="65">
        <f t="shared" si="0"/>
        <v>1</v>
      </c>
      <c r="L9" s="104">
        <v>33</v>
      </c>
      <c r="M9" s="66">
        <f t="shared" si="1"/>
        <v>1</v>
      </c>
      <c r="N9" s="105">
        <v>33</v>
      </c>
      <c r="O9" s="106">
        <f t="shared" si="6"/>
        <v>1</v>
      </c>
      <c r="P9" s="98">
        <v>4</v>
      </c>
      <c r="Q9" s="98">
        <v>4</v>
      </c>
      <c r="R9" s="64">
        <f t="shared" si="7"/>
        <v>1</v>
      </c>
      <c r="S9" s="156">
        <v>33</v>
      </c>
      <c r="T9" s="119">
        <f t="shared" si="2"/>
        <v>1</v>
      </c>
      <c r="U9" s="120"/>
      <c r="W9" s="121">
        <f t="shared" si="3"/>
        <v>33</v>
      </c>
      <c r="Z9" s="121">
        <f t="shared" si="8"/>
        <v>33</v>
      </c>
      <c r="AA9" s="121" t="s">
        <v>153</v>
      </c>
    </row>
    <row r="10" spans="2:48" s="121" customFormat="1" hidden="1" x14ac:dyDescent="0.25">
      <c r="B10" s="117">
        <v>4</v>
      </c>
      <c r="C10" s="122" t="s">
        <v>29</v>
      </c>
      <c r="D10" s="117">
        <v>91</v>
      </c>
      <c r="E10" s="98">
        <v>75</v>
      </c>
      <c r="F10" s="98">
        <v>75</v>
      </c>
      <c r="G10" s="98"/>
      <c r="H10" s="98"/>
      <c r="I10" s="64">
        <f t="shared" si="5"/>
        <v>1</v>
      </c>
      <c r="J10" s="107">
        <v>91</v>
      </c>
      <c r="K10" s="65">
        <f t="shared" si="0"/>
        <v>1</v>
      </c>
      <c r="L10" s="104">
        <v>91</v>
      </c>
      <c r="M10" s="66">
        <f t="shared" si="1"/>
        <v>1</v>
      </c>
      <c r="N10" s="105">
        <v>91</v>
      </c>
      <c r="O10" s="106">
        <f t="shared" si="6"/>
        <v>1</v>
      </c>
      <c r="P10" s="98">
        <v>16</v>
      </c>
      <c r="Q10" s="98">
        <v>16</v>
      </c>
      <c r="R10" s="64">
        <f t="shared" si="7"/>
        <v>1</v>
      </c>
      <c r="S10" s="156">
        <v>80</v>
      </c>
      <c r="T10" s="119">
        <f t="shared" si="2"/>
        <v>0.87912087912087911</v>
      </c>
      <c r="U10" s="120"/>
      <c r="W10" s="121">
        <f t="shared" si="3"/>
        <v>91</v>
      </c>
      <c r="Z10" s="121">
        <f t="shared" si="8"/>
        <v>91</v>
      </c>
      <c r="AA10" s="121" t="s">
        <v>153</v>
      </c>
      <c r="AU10" s="121">
        <f t="shared" si="4"/>
        <v>91</v>
      </c>
      <c r="AV10" s="121" t="s">
        <v>144</v>
      </c>
    </row>
    <row r="11" spans="2:48" s="121" customFormat="1" hidden="1" x14ac:dyDescent="0.25">
      <c r="B11" s="117">
        <v>5</v>
      </c>
      <c r="C11" s="122" t="s">
        <v>30</v>
      </c>
      <c r="D11" s="117">
        <v>64</v>
      </c>
      <c r="E11" s="98">
        <v>52</v>
      </c>
      <c r="F11" s="98">
        <v>52</v>
      </c>
      <c r="G11" s="98"/>
      <c r="H11" s="98"/>
      <c r="I11" s="64">
        <f t="shared" si="5"/>
        <v>1</v>
      </c>
      <c r="J11" s="107">
        <v>64</v>
      </c>
      <c r="K11" s="65">
        <f t="shared" si="0"/>
        <v>1</v>
      </c>
      <c r="L11" s="104">
        <v>64</v>
      </c>
      <c r="M11" s="66">
        <f t="shared" si="1"/>
        <v>1</v>
      </c>
      <c r="N11" s="105">
        <v>64</v>
      </c>
      <c r="O11" s="106">
        <f t="shared" si="6"/>
        <v>1</v>
      </c>
      <c r="P11" s="98">
        <v>12</v>
      </c>
      <c r="Q11" s="98">
        <v>12</v>
      </c>
      <c r="R11" s="64">
        <f t="shared" si="7"/>
        <v>1</v>
      </c>
      <c r="S11" s="156">
        <v>64</v>
      </c>
      <c r="T11" s="119">
        <f t="shared" si="2"/>
        <v>1</v>
      </c>
      <c r="U11" s="120"/>
      <c r="W11" s="121">
        <f t="shared" si="3"/>
        <v>64</v>
      </c>
      <c r="Z11" s="121">
        <f t="shared" si="8"/>
        <v>64</v>
      </c>
      <c r="AA11" s="121" t="s">
        <v>153</v>
      </c>
      <c r="AU11" s="121">
        <f t="shared" si="4"/>
        <v>64</v>
      </c>
      <c r="AV11" s="121" t="s">
        <v>144</v>
      </c>
    </row>
    <row r="12" spans="2:48" s="121" customFormat="1" hidden="1" x14ac:dyDescent="0.25">
      <c r="B12" s="117">
        <v>6</v>
      </c>
      <c r="C12" s="122" t="s">
        <v>160</v>
      </c>
      <c r="D12" s="117">
        <v>126</v>
      </c>
      <c r="E12" s="98">
        <v>108</v>
      </c>
      <c r="F12" s="98">
        <v>108</v>
      </c>
      <c r="G12" s="98"/>
      <c r="H12" s="98"/>
      <c r="I12" s="64">
        <f t="shared" si="5"/>
        <v>1</v>
      </c>
      <c r="J12" s="107">
        <v>126</v>
      </c>
      <c r="K12" s="65">
        <f t="shared" si="0"/>
        <v>1</v>
      </c>
      <c r="L12" s="104">
        <v>126</v>
      </c>
      <c r="M12" s="66">
        <f t="shared" si="1"/>
        <v>1</v>
      </c>
      <c r="N12" s="105">
        <v>126</v>
      </c>
      <c r="O12" s="106">
        <f t="shared" si="6"/>
        <v>1</v>
      </c>
      <c r="P12" s="98">
        <v>18</v>
      </c>
      <c r="Q12" s="98">
        <v>18</v>
      </c>
      <c r="R12" s="64">
        <f t="shared" si="7"/>
        <v>1</v>
      </c>
      <c r="S12" s="156">
        <v>126</v>
      </c>
      <c r="T12" s="119">
        <f t="shared" si="2"/>
        <v>1</v>
      </c>
      <c r="U12" s="120"/>
      <c r="W12" s="121">
        <f t="shared" si="3"/>
        <v>126</v>
      </c>
      <c r="Z12" s="121">
        <f t="shared" si="8"/>
        <v>126</v>
      </c>
      <c r="AA12" s="121" t="s">
        <v>153</v>
      </c>
      <c r="AU12" s="121">
        <f t="shared" si="4"/>
        <v>126</v>
      </c>
      <c r="AV12" s="121" t="s">
        <v>144</v>
      </c>
    </row>
    <row r="13" spans="2:48" s="121" customFormat="1" hidden="1" x14ac:dyDescent="0.25">
      <c r="B13" s="117">
        <v>7</v>
      </c>
      <c r="C13" s="122" t="s">
        <v>161</v>
      </c>
      <c r="D13" s="117">
        <v>81</v>
      </c>
      <c r="E13" s="98">
        <v>58</v>
      </c>
      <c r="F13" s="98">
        <v>58</v>
      </c>
      <c r="G13" s="98"/>
      <c r="H13" s="98"/>
      <c r="I13" s="64">
        <f t="shared" si="5"/>
        <v>1</v>
      </c>
      <c r="J13" s="107">
        <v>81</v>
      </c>
      <c r="K13" s="65">
        <f t="shared" si="0"/>
        <v>1</v>
      </c>
      <c r="L13" s="104">
        <v>81</v>
      </c>
      <c r="M13" s="66">
        <f t="shared" si="1"/>
        <v>1</v>
      </c>
      <c r="N13" s="105">
        <v>81</v>
      </c>
      <c r="O13" s="106">
        <f t="shared" si="6"/>
        <v>1</v>
      </c>
      <c r="P13" s="98">
        <v>23</v>
      </c>
      <c r="Q13" s="98">
        <v>23</v>
      </c>
      <c r="R13" s="64">
        <f t="shared" si="7"/>
        <v>1</v>
      </c>
      <c r="S13" s="156">
        <v>81</v>
      </c>
      <c r="T13" s="119">
        <f t="shared" si="2"/>
        <v>1</v>
      </c>
      <c r="U13" s="120"/>
      <c r="W13" s="121">
        <f t="shared" si="3"/>
        <v>81</v>
      </c>
      <c r="Z13" s="121">
        <f t="shared" si="8"/>
        <v>81</v>
      </c>
      <c r="AA13" s="121" t="s">
        <v>153</v>
      </c>
    </row>
    <row r="14" spans="2:48" s="121" customFormat="1" hidden="1" x14ac:dyDescent="0.25">
      <c r="B14" s="117">
        <v>8</v>
      </c>
      <c r="C14" s="122" t="s">
        <v>162</v>
      </c>
      <c r="D14" s="117">
        <v>14</v>
      </c>
      <c r="E14" s="98">
        <f t="shared" ref="E14:E30" si="10">D14-P14</f>
        <v>13</v>
      </c>
      <c r="F14" s="98">
        <f t="shared" ref="F14:F30" si="11">E14</f>
        <v>13</v>
      </c>
      <c r="G14" s="98"/>
      <c r="H14" s="98"/>
      <c r="I14" s="64">
        <f t="shared" si="5"/>
        <v>1</v>
      </c>
      <c r="J14" s="107">
        <v>14</v>
      </c>
      <c r="K14" s="65">
        <f t="shared" si="0"/>
        <v>1</v>
      </c>
      <c r="L14" s="104">
        <v>14</v>
      </c>
      <c r="M14" s="66">
        <f t="shared" si="1"/>
        <v>1</v>
      </c>
      <c r="N14" s="105">
        <v>14</v>
      </c>
      <c r="O14" s="106">
        <f t="shared" si="6"/>
        <v>1</v>
      </c>
      <c r="P14" s="98">
        <v>1</v>
      </c>
      <c r="Q14" s="98">
        <v>1</v>
      </c>
      <c r="R14" s="64">
        <f t="shared" si="7"/>
        <v>1</v>
      </c>
      <c r="S14" s="156">
        <v>14</v>
      </c>
      <c r="T14" s="119">
        <f t="shared" si="2"/>
        <v>1</v>
      </c>
      <c r="U14" s="120"/>
      <c r="W14" s="121">
        <f t="shared" si="3"/>
        <v>14</v>
      </c>
      <c r="Z14" s="121">
        <f t="shared" si="8"/>
        <v>14</v>
      </c>
      <c r="AA14" s="121" t="s">
        <v>153</v>
      </c>
      <c r="AU14" s="121">
        <f t="shared" si="4"/>
        <v>14</v>
      </c>
      <c r="AV14" s="121" t="s">
        <v>144</v>
      </c>
    </row>
    <row r="15" spans="2:48" s="121" customFormat="1" hidden="1" x14ac:dyDescent="0.25">
      <c r="B15" s="117">
        <v>9</v>
      </c>
      <c r="C15" s="122" t="s">
        <v>163</v>
      </c>
      <c r="D15" s="117">
        <v>4</v>
      </c>
      <c r="E15" s="98">
        <v>4</v>
      </c>
      <c r="F15" s="98">
        <v>4</v>
      </c>
      <c r="G15" s="98"/>
      <c r="H15" s="98"/>
      <c r="I15" s="64">
        <f t="shared" si="5"/>
        <v>1</v>
      </c>
      <c r="J15" s="107">
        <v>4</v>
      </c>
      <c r="K15" s="65">
        <f t="shared" si="0"/>
        <v>1</v>
      </c>
      <c r="L15" s="104">
        <v>4</v>
      </c>
      <c r="M15" s="66">
        <f t="shared" si="1"/>
        <v>1</v>
      </c>
      <c r="N15" s="105">
        <v>4</v>
      </c>
      <c r="O15" s="106">
        <f t="shared" si="6"/>
        <v>1</v>
      </c>
      <c r="P15" s="98">
        <v>0</v>
      </c>
      <c r="Q15" s="98">
        <v>0</v>
      </c>
      <c r="R15" s="64">
        <v>1</v>
      </c>
      <c r="S15" s="156">
        <v>4</v>
      </c>
      <c r="T15" s="119">
        <f t="shared" si="2"/>
        <v>1</v>
      </c>
      <c r="U15" s="120"/>
      <c r="W15" s="121">
        <f t="shared" si="3"/>
        <v>4</v>
      </c>
      <c r="Z15" s="121">
        <f t="shared" si="8"/>
        <v>4</v>
      </c>
      <c r="AA15" s="121" t="s">
        <v>153</v>
      </c>
    </row>
    <row r="16" spans="2:48" s="121" customFormat="1" hidden="1" x14ac:dyDescent="0.25">
      <c r="B16" s="117">
        <v>10</v>
      </c>
      <c r="C16" s="122" t="s">
        <v>164</v>
      </c>
      <c r="D16" s="117">
        <v>40</v>
      </c>
      <c r="E16" s="98">
        <v>37</v>
      </c>
      <c r="F16" s="98">
        <f t="shared" si="11"/>
        <v>37</v>
      </c>
      <c r="G16" s="98"/>
      <c r="H16" s="98"/>
      <c r="I16" s="64">
        <f t="shared" si="5"/>
        <v>1</v>
      </c>
      <c r="J16" s="107">
        <v>40</v>
      </c>
      <c r="K16" s="65">
        <f t="shared" si="0"/>
        <v>1</v>
      </c>
      <c r="L16" s="104">
        <v>40</v>
      </c>
      <c r="M16" s="66">
        <f t="shared" si="1"/>
        <v>1</v>
      </c>
      <c r="N16" s="105">
        <v>40</v>
      </c>
      <c r="O16" s="106">
        <f t="shared" si="6"/>
        <v>1</v>
      </c>
      <c r="P16" s="98">
        <v>3</v>
      </c>
      <c r="Q16" s="98">
        <v>3</v>
      </c>
      <c r="R16" s="64">
        <f t="shared" si="7"/>
        <v>1</v>
      </c>
      <c r="S16" s="156">
        <v>40</v>
      </c>
      <c r="T16" s="119">
        <f t="shared" si="2"/>
        <v>1</v>
      </c>
      <c r="U16" s="120"/>
      <c r="W16" s="121">
        <f t="shared" si="3"/>
        <v>40</v>
      </c>
      <c r="Z16" s="121">
        <f t="shared" si="8"/>
        <v>40</v>
      </c>
      <c r="AA16" s="121" t="s">
        <v>153</v>
      </c>
      <c r="AU16" s="121">
        <f t="shared" si="4"/>
        <v>40</v>
      </c>
      <c r="AV16" s="121" t="s">
        <v>144</v>
      </c>
    </row>
    <row r="17" spans="2:48" s="121" customFormat="1" hidden="1" x14ac:dyDescent="0.25">
      <c r="B17" s="117">
        <v>11</v>
      </c>
      <c r="C17" s="122" t="s">
        <v>165</v>
      </c>
      <c r="D17" s="117">
        <v>27</v>
      </c>
      <c r="E17" s="98">
        <v>26</v>
      </c>
      <c r="F17" s="98">
        <v>26</v>
      </c>
      <c r="G17" s="98"/>
      <c r="H17" s="98"/>
      <c r="I17" s="64">
        <f t="shared" si="5"/>
        <v>1</v>
      </c>
      <c r="J17" s="107">
        <v>27</v>
      </c>
      <c r="K17" s="65">
        <f t="shared" si="0"/>
        <v>1</v>
      </c>
      <c r="L17" s="104">
        <v>27</v>
      </c>
      <c r="M17" s="66">
        <f t="shared" si="1"/>
        <v>1</v>
      </c>
      <c r="N17" s="105">
        <v>27</v>
      </c>
      <c r="O17" s="106">
        <f t="shared" si="6"/>
        <v>1</v>
      </c>
      <c r="P17" s="98">
        <v>1</v>
      </c>
      <c r="Q17" s="98">
        <v>1</v>
      </c>
      <c r="R17" s="64">
        <v>1</v>
      </c>
      <c r="S17" s="156">
        <v>27</v>
      </c>
      <c r="T17" s="119">
        <f t="shared" si="2"/>
        <v>1</v>
      </c>
      <c r="U17" s="120"/>
      <c r="W17" s="121">
        <f t="shared" si="3"/>
        <v>27</v>
      </c>
      <c r="Z17" s="121">
        <f t="shared" si="8"/>
        <v>27</v>
      </c>
      <c r="AA17" s="121" t="s">
        <v>153</v>
      </c>
    </row>
    <row r="18" spans="2:48" s="121" customFormat="1" hidden="1" x14ac:dyDescent="0.25">
      <c r="B18" s="117">
        <v>12</v>
      </c>
      <c r="C18" s="122" t="s">
        <v>34</v>
      </c>
      <c r="D18" s="117">
        <v>21</v>
      </c>
      <c r="E18" s="98">
        <v>21</v>
      </c>
      <c r="F18" s="98">
        <f t="shared" si="11"/>
        <v>21</v>
      </c>
      <c r="G18" s="98"/>
      <c r="H18" s="98"/>
      <c r="I18" s="64">
        <f t="shared" si="5"/>
        <v>1</v>
      </c>
      <c r="J18" s="107">
        <v>21</v>
      </c>
      <c r="K18" s="65">
        <f t="shared" si="0"/>
        <v>1</v>
      </c>
      <c r="L18" s="104">
        <v>21</v>
      </c>
      <c r="M18" s="66">
        <f t="shared" si="1"/>
        <v>1</v>
      </c>
      <c r="N18" s="105">
        <v>21</v>
      </c>
      <c r="O18" s="106">
        <f t="shared" si="6"/>
        <v>1</v>
      </c>
      <c r="P18" s="98">
        <v>0</v>
      </c>
      <c r="Q18" s="98">
        <v>0</v>
      </c>
      <c r="R18" s="64">
        <v>1</v>
      </c>
      <c r="S18" s="156">
        <v>19</v>
      </c>
      <c r="T18" s="119">
        <f t="shared" si="2"/>
        <v>0.90476190476190477</v>
      </c>
      <c r="U18" s="120"/>
      <c r="W18" s="121">
        <f t="shared" si="3"/>
        <v>21</v>
      </c>
      <c r="Z18" s="121">
        <f t="shared" si="8"/>
        <v>21</v>
      </c>
      <c r="AA18" s="121" t="s">
        <v>153</v>
      </c>
      <c r="AU18" s="121">
        <f t="shared" si="4"/>
        <v>21</v>
      </c>
      <c r="AV18" s="121" t="s">
        <v>144</v>
      </c>
    </row>
    <row r="19" spans="2:48" s="121" customFormat="1" hidden="1" x14ac:dyDescent="0.25">
      <c r="B19" s="117">
        <v>13</v>
      </c>
      <c r="C19" s="122" t="s">
        <v>35</v>
      </c>
      <c r="D19" s="117">
        <v>12</v>
      </c>
      <c r="E19" s="98">
        <v>8</v>
      </c>
      <c r="F19" s="98">
        <f t="shared" si="11"/>
        <v>8</v>
      </c>
      <c r="G19" s="98"/>
      <c r="H19" s="98"/>
      <c r="I19" s="64">
        <f t="shared" si="5"/>
        <v>1</v>
      </c>
      <c r="J19" s="107">
        <v>12</v>
      </c>
      <c r="K19" s="65">
        <f t="shared" si="0"/>
        <v>1</v>
      </c>
      <c r="L19" s="104">
        <v>12</v>
      </c>
      <c r="M19" s="66">
        <f t="shared" si="1"/>
        <v>1</v>
      </c>
      <c r="N19" s="105">
        <v>12</v>
      </c>
      <c r="O19" s="106">
        <f t="shared" si="6"/>
        <v>1</v>
      </c>
      <c r="P19" s="98">
        <v>4</v>
      </c>
      <c r="Q19" s="98">
        <v>4</v>
      </c>
      <c r="R19" s="64">
        <f t="shared" si="7"/>
        <v>1</v>
      </c>
      <c r="S19" s="156">
        <v>12</v>
      </c>
      <c r="T19" s="119">
        <f t="shared" si="2"/>
        <v>1</v>
      </c>
      <c r="U19" s="120"/>
      <c r="W19" s="121">
        <f t="shared" si="3"/>
        <v>12</v>
      </c>
      <c r="Z19" s="121">
        <f t="shared" si="8"/>
        <v>12</v>
      </c>
      <c r="AA19" s="121" t="s">
        <v>153</v>
      </c>
      <c r="AU19" s="121">
        <f t="shared" si="4"/>
        <v>12</v>
      </c>
      <c r="AV19" s="121" t="s">
        <v>144</v>
      </c>
    </row>
    <row r="20" spans="2:48" s="121" customFormat="1" hidden="1" x14ac:dyDescent="0.25">
      <c r="B20" s="117">
        <v>14</v>
      </c>
      <c r="C20" s="122" t="s">
        <v>36</v>
      </c>
      <c r="D20" s="117">
        <v>13</v>
      </c>
      <c r="E20" s="98">
        <v>10</v>
      </c>
      <c r="F20" s="98">
        <v>10</v>
      </c>
      <c r="G20" s="98"/>
      <c r="H20" s="98"/>
      <c r="I20" s="64">
        <f t="shared" si="5"/>
        <v>1</v>
      </c>
      <c r="J20" s="107">
        <v>13</v>
      </c>
      <c r="K20" s="65">
        <f t="shared" si="0"/>
        <v>1</v>
      </c>
      <c r="L20" s="104">
        <v>13</v>
      </c>
      <c r="M20" s="66">
        <f t="shared" si="1"/>
        <v>1</v>
      </c>
      <c r="N20" s="105">
        <v>13</v>
      </c>
      <c r="O20" s="106">
        <f t="shared" si="6"/>
        <v>1</v>
      </c>
      <c r="P20" s="98">
        <v>3</v>
      </c>
      <c r="Q20" s="98">
        <v>3</v>
      </c>
      <c r="R20" s="64">
        <f t="shared" si="7"/>
        <v>1</v>
      </c>
      <c r="S20" s="156">
        <v>13</v>
      </c>
      <c r="T20" s="119">
        <f t="shared" si="2"/>
        <v>1</v>
      </c>
      <c r="U20" s="120"/>
      <c r="W20" s="121">
        <f t="shared" si="3"/>
        <v>13</v>
      </c>
      <c r="Z20" s="121">
        <f t="shared" si="8"/>
        <v>13</v>
      </c>
      <c r="AA20" s="121" t="s">
        <v>153</v>
      </c>
      <c r="AU20" s="121">
        <f t="shared" si="4"/>
        <v>13</v>
      </c>
      <c r="AV20" s="121" t="s">
        <v>144</v>
      </c>
    </row>
    <row r="21" spans="2:48" s="121" customFormat="1" hidden="1" x14ac:dyDescent="0.25">
      <c r="B21" s="117">
        <v>15</v>
      </c>
      <c r="C21" s="122" t="s">
        <v>37</v>
      </c>
      <c r="D21" s="117">
        <v>15</v>
      </c>
      <c r="E21" s="98">
        <v>13</v>
      </c>
      <c r="F21" s="98">
        <v>13</v>
      </c>
      <c r="G21" s="98"/>
      <c r="H21" s="98"/>
      <c r="I21" s="64">
        <f t="shared" si="5"/>
        <v>1</v>
      </c>
      <c r="J21" s="107">
        <v>15</v>
      </c>
      <c r="K21" s="65">
        <f t="shared" si="0"/>
        <v>1</v>
      </c>
      <c r="L21" s="104">
        <v>15</v>
      </c>
      <c r="M21" s="66">
        <f t="shared" si="1"/>
        <v>1</v>
      </c>
      <c r="N21" s="105">
        <v>15</v>
      </c>
      <c r="O21" s="106">
        <f t="shared" si="6"/>
        <v>1</v>
      </c>
      <c r="P21" s="98">
        <v>2</v>
      </c>
      <c r="Q21" s="98">
        <v>2</v>
      </c>
      <c r="R21" s="64">
        <v>1</v>
      </c>
      <c r="S21" s="156">
        <v>15</v>
      </c>
      <c r="T21" s="119">
        <f t="shared" si="2"/>
        <v>1</v>
      </c>
      <c r="U21" s="120"/>
      <c r="W21" s="121">
        <f t="shared" si="3"/>
        <v>15</v>
      </c>
      <c r="Z21" s="121">
        <f t="shared" si="8"/>
        <v>15</v>
      </c>
      <c r="AA21" s="121" t="s">
        <v>153</v>
      </c>
      <c r="AU21" s="121">
        <f t="shared" si="4"/>
        <v>15</v>
      </c>
      <c r="AV21" s="121" t="s">
        <v>144</v>
      </c>
    </row>
    <row r="22" spans="2:48" s="121" customFormat="1" hidden="1" x14ac:dyDescent="0.25">
      <c r="B22" s="117">
        <v>16</v>
      </c>
      <c r="C22" s="122" t="s">
        <v>38</v>
      </c>
      <c r="D22" s="117">
        <v>6</v>
      </c>
      <c r="E22" s="98">
        <v>2</v>
      </c>
      <c r="F22" s="98">
        <f t="shared" si="11"/>
        <v>2</v>
      </c>
      <c r="G22" s="98"/>
      <c r="H22" s="98"/>
      <c r="I22" s="64">
        <f t="shared" si="5"/>
        <v>1</v>
      </c>
      <c r="J22" s="107">
        <v>6</v>
      </c>
      <c r="K22" s="65">
        <f t="shared" si="0"/>
        <v>1</v>
      </c>
      <c r="L22" s="104">
        <v>6</v>
      </c>
      <c r="M22" s="66">
        <f t="shared" si="1"/>
        <v>1</v>
      </c>
      <c r="N22" s="105">
        <v>6</v>
      </c>
      <c r="O22" s="106">
        <f t="shared" si="6"/>
        <v>1</v>
      </c>
      <c r="P22" s="98">
        <v>4</v>
      </c>
      <c r="Q22" s="98">
        <v>4</v>
      </c>
      <c r="R22" s="64">
        <v>1</v>
      </c>
      <c r="S22" s="156">
        <v>6</v>
      </c>
      <c r="T22" s="119">
        <f t="shared" si="2"/>
        <v>1</v>
      </c>
      <c r="U22" s="120"/>
      <c r="W22" s="121">
        <f t="shared" si="3"/>
        <v>6</v>
      </c>
      <c r="Z22" s="121">
        <f t="shared" si="8"/>
        <v>6</v>
      </c>
      <c r="AA22" s="121" t="s">
        <v>153</v>
      </c>
      <c r="AU22" s="121">
        <f t="shared" si="4"/>
        <v>6</v>
      </c>
      <c r="AV22" s="121" t="s">
        <v>144</v>
      </c>
    </row>
    <row r="23" spans="2:48" s="121" customFormat="1" hidden="1" x14ac:dyDescent="0.25">
      <c r="B23" s="117">
        <v>17</v>
      </c>
      <c r="C23" s="122" t="s">
        <v>39</v>
      </c>
      <c r="D23" s="117">
        <v>4</v>
      </c>
      <c r="E23" s="98">
        <v>3</v>
      </c>
      <c r="F23" s="98">
        <f t="shared" si="11"/>
        <v>3</v>
      </c>
      <c r="G23" s="98"/>
      <c r="H23" s="98"/>
      <c r="I23" s="64">
        <f t="shared" si="5"/>
        <v>1</v>
      </c>
      <c r="J23" s="107">
        <v>4</v>
      </c>
      <c r="K23" s="65">
        <f t="shared" si="0"/>
        <v>1</v>
      </c>
      <c r="L23" s="104">
        <v>4</v>
      </c>
      <c r="M23" s="66">
        <f t="shared" si="1"/>
        <v>1</v>
      </c>
      <c r="N23" s="105">
        <v>4</v>
      </c>
      <c r="O23" s="106">
        <f t="shared" si="6"/>
        <v>1</v>
      </c>
      <c r="P23" s="98">
        <v>1</v>
      </c>
      <c r="Q23" s="98">
        <v>1</v>
      </c>
      <c r="R23" s="64">
        <f t="shared" si="7"/>
        <v>1</v>
      </c>
      <c r="S23" s="156">
        <v>4</v>
      </c>
      <c r="T23" s="119">
        <f t="shared" si="2"/>
        <v>1</v>
      </c>
      <c r="U23" s="120"/>
      <c r="W23" s="121">
        <f t="shared" si="3"/>
        <v>4</v>
      </c>
      <c r="Z23" s="121">
        <f t="shared" si="8"/>
        <v>4</v>
      </c>
      <c r="AA23" s="121" t="s">
        <v>153</v>
      </c>
      <c r="AU23" s="121">
        <f t="shared" si="4"/>
        <v>4</v>
      </c>
      <c r="AV23" s="121" t="s">
        <v>144</v>
      </c>
    </row>
    <row r="24" spans="2:48" s="121" customFormat="1" hidden="1" x14ac:dyDescent="0.25">
      <c r="B24" s="117">
        <v>18</v>
      </c>
      <c r="C24" s="122" t="s">
        <v>40</v>
      </c>
      <c r="D24" s="117">
        <v>9</v>
      </c>
      <c r="E24" s="98">
        <f t="shared" si="10"/>
        <v>8</v>
      </c>
      <c r="F24" s="98">
        <f t="shared" si="11"/>
        <v>8</v>
      </c>
      <c r="G24" s="98"/>
      <c r="H24" s="98"/>
      <c r="I24" s="64">
        <f t="shared" si="5"/>
        <v>1</v>
      </c>
      <c r="J24" s="107">
        <v>9</v>
      </c>
      <c r="K24" s="65">
        <f t="shared" si="0"/>
        <v>1</v>
      </c>
      <c r="L24" s="104">
        <v>9</v>
      </c>
      <c r="M24" s="66">
        <f t="shared" si="1"/>
        <v>1</v>
      </c>
      <c r="N24" s="105">
        <v>9</v>
      </c>
      <c r="O24" s="106">
        <f t="shared" si="6"/>
        <v>1</v>
      </c>
      <c r="P24" s="98">
        <v>1</v>
      </c>
      <c r="Q24" s="98">
        <v>1</v>
      </c>
      <c r="R24" s="64">
        <f t="shared" si="7"/>
        <v>1</v>
      </c>
      <c r="S24" s="156">
        <v>9</v>
      </c>
      <c r="T24" s="119">
        <f t="shared" si="2"/>
        <v>1</v>
      </c>
      <c r="U24" s="120"/>
      <c r="W24" s="121">
        <f t="shared" si="3"/>
        <v>9</v>
      </c>
      <c r="Z24" s="121">
        <f t="shared" si="8"/>
        <v>9</v>
      </c>
      <c r="AA24" s="121" t="s">
        <v>153</v>
      </c>
      <c r="AU24" s="121">
        <f t="shared" si="4"/>
        <v>9</v>
      </c>
      <c r="AV24" s="121" t="s">
        <v>144</v>
      </c>
    </row>
    <row r="25" spans="2:48" s="121" customFormat="1" hidden="1" x14ac:dyDescent="0.25">
      <c r="B25" s="117">
        <v>19</v>
      </c>
      <c r="C25" s="122" t="s">
        <v>41</v>
      </c>
      <c r="D25" s="117">
        <v>1</v>
      </c>
      <c r="E25" s="98">
        <v>1</v>
      </c>
      <c r="F25" s="98">
        <v>1</v>
      </c>
      <c r="G25" s="98"/>
      <c r="H25" s="98"/>
      <c r="I25" s="64">
        <f t="shared" si="5"/>
        <v>1</v>
      </c>
      <c r="J25" s="107">
        <v>1</v>
      </c>
      <c r="K25" s="65">
        <f t="shared" si="0"/>
        <v>1</v>
      </c>
      <c r="L25" s="104">
        <v>1</v>
      </c>
      <c r="M25" s="66">
        <f t="shared" si="1"/>
        <v>1</v>
      </c>
      <c r="N25" s="105">
        <v>1</v>
      </c>
      <c r="O25" s="106">
        <f t="shared" si="6"/>
        <v>1</v>
      </c>
      <c r="P25" s="98">
        <v>0</v>
      </c>
      <c r="Q25" s="98">
        <v>0</v>
      </c>
      <c r="R25" s="64">
        <f>IFERROR(Q25/P25,0)</f>
        <v>0</v>
      </c>
      <c r="S25" s="156">
        <v>1</v>
      </c>
      <c r="T25" s="119">
        <f t="shared" si="2"/>
        <v>1</v>
      </c>
      <c r="U25" s="120"/>
      <c r="W25" s="121">
        <f t="shared" si="3"/>
        <v>1</v>
      </c>
      <c r="Z25" s="121">
        <f t="shared" si="8"/>
        <v>1</v>
      </c>
      <c r="AA25" s="121" t="s">
        <v>153</v>
      </c>
      <c r="AU25" s="121">
        <f t="shared" si="4"/>
        <v>1</v>
      </c>
      <c r="AV25" s="121" t="s">
        <v>144</v>
      </c>
    </row>
    <row r="26" spans="2:48" s="121" customFormat="1" hidden="1" x14ac:dyDescent="0.25">
      <c r="B26" s="117">
        <v>20</v>
      </c>
      <c r="C26" s="122" t="s">
        <v>166</v>
      </c>
      <c r="D26" s="117">
        <v>6</v>
      </c>
      <c r="E26" s="98">
        <v>2</v>
      </c>
      <c r="F26" s="98">
        <v>2</v>
      </c>
      <c r="G26" s="98"/>
      <c r="H26" s="98"/>
      <c r="I26" s="64">
        <f t="shared" si="5"/>
        <v>1</v>
      </c>
      <c r="J26" s="107">
        <v>6</v>
      </c>
      <c r="K26" s="65">
        <f t="shared" si="0"/>
        <v>1</v>
      </c>
      <c r="L26" s="104">
        <v>6</v>
      </c>
      <c r="M26" s="66">
        <f t="shared" si="1"/>
        <v>1</v>
      </c>
      <c r="N26" s="105">
        <v>6</v>
      </c>
      <c r="O26" s="106">
        <f t="shared" si="6"/>
        <v>1</v>
      </c>
      <c r="P26" s="98">
        <v>4</v>
      </c>
      <c r="Q26" s="98">
        <v>4</v>
      </c>
      <c r="R26" s="64">
        <f t="shared" si="7"/>
        <v>1</v>
      </c>
      <c r="S26" s="156">
        <v>6</v>
      </c>
      <c r="T26" s="119">
        <f t="shared" si="2"/>
        <v>1</v>
      </c>
      <c r="U26" s="120"/>
      <c r="W26" s="121">
        <f t="shared" si="3"/>
        <v>6</v>
      </c>
      <c r="Z26" s="121">
        <f t="shared" si="8"/>
        <v>6</v>
      </c>
      <c r="AA26" s="121" t="s">
        <v>153</v>
      </c>
      <c r="AU26" s="121">
        <f t="shared" si="4"/>
        <v>6</v>
      </c>
      <c r="AV26" s="121" t="s">
        <v>144</v>
      </c>
    </row>
    <row r="27" spans="2:48" s="121" customFormat="1" hidden="1" x14ac:dyDescent="0.25">
      <c r="B27" s="117">
        <v>21</v>
      </c>
      <c r="C27" s="122" t="s">
        <v>167</v>
      </c>
      <c r="D27" s="117">
        <v>3</v>
      </c>
      <c r="E27" s="98">
        <v>3</v>
      </c>
      <c r="F27" s="98">
        <v>3</v>
      </c>
      <c r="G27" s="98"/>
      <c r="H27" s="98"/>
      <c r="I27" s="64">
        <f t="shared" si="5"/>
        <v>1</v>
      </c>
      <c r="J27" s="107">
        <v>3</v>
      </c>
      <c r="K27" s="65">
        <f t="shared" si="0"/>
        <v>1</v>
      </c>
      <c r="L27" s="104">
        <v>3</v>
      </c>
      <c r="M27" s="66">
        <f t="shared" si="1"/>
        <v>1</v>
      </c>
      <c r="N27" s="105">
        <v>3</v>
      </c>
      <c r="O27" s="106">
        <f t="shared" si="6"/>
        <v>1</v>
      </c>
      <c r="P27" s="98">
        <v>0</v>
      </c>
      <c r="Q27" s="98">
        <v>0</v>
      </c>
      <c r="R27" s="64">
        <v>1</v>
      </c>
      <c r="S27" s="156">
        <v>3</v>
      </c>
      <c r="T27" s="119">
        <f t="shared" si="2"/>
        <v>1</v>
      </c>
      <c r="U27" s="120"/>
      <c r="W27" s="121">
        <f t="shared" si="3"/>
        <v>3</v>
      </c>
      <c r="Z27" s="121">
        <f t="shared" si="8"/>
        <v>3</v>
      </c>
      <c r="AA27" s="121" t="s">
        <v>153</v>
      </c>
    </row>
    <row r="28" spans="2:48" s="121" customFormat="1" hidden="1" x14ac:dyDescent="0.25">
      <c r="B28" s="117">
        <v>22</v>
      </c>
      <c r="C28" s="122" t="s">
        <v>43</v>
      </c>
      <c r="D28" s="117">
        <v>1</v>
      </c>
      <c r="E28" s="98">
        <v>1</v>
      </c>
      <c r="F28" s="98">
        <v>1</v>
      </c>
      <c r="G28" s="98"/>
      <c r="H28" s="98"/>
      <c r="I28" s="64">
        <f t="shared" si="5"/>
        <v>1</v>
      </c>
      <c r="J28" s="107">
        <v>1</v>
      </c>
      <c r="K28" s="65">
        <f t="shared" si="0"/>
        <v>1</v>
      </c>
      <c r="L28" s="104">
        <v>1</v>
      </c>
      <c r="M28" s="66">
        <f t="shared" si="1"/>
        <v>1</v>
      </c>
      <c r="N28" s="105">
        <v>1</v>
      </c>
      <c r="O28" s="106">
        <f t="shared" si="6"/>
        <v>1</v>
      </c>
      <c r="P28" s="98">
        <v>0</v>
      </c>
      <c r="Q28" s="98">
        <v>0</v>
      </c>
      <c r="R28" s="64">
        <v>1</v>
      </c>
      <c r="S28" s="156">
        <v>1</v>
      </c>
      <c r="T28" s="119">
        <f t="shared" si="2"/>
        <v>1</v>
      </c>
      <c r="U28" s="120"/>
      <c r="W28" s="121">
        <f t="shared" si="3"/>
        <v>1</v>
      </c>
      <c r="Z28" s="121">
        <f t="shared" si="8"/>
        <v>1</v>
      </c>
      <c r="AA28" s="121" t="s">
        <v>153</v>
      </c>
      <c r="AU28" s="121">
        <f t="shared" ref="AU28" si="12">F28+Q28</f>
        <v>1</v>
      </c>
      <c r="AV28" s="121" t="s">
        <v>144</v>
      </c>
    </row>
    <row r="29" spans="2:48" s="121" customFormat="1" hidden="1" x14ac:dyDescent="0.25">
      <c r="B29" s="117">
        <v>23</v>
      </c>
      <c r="C29" s="118" t="s">
        <v>44</v>
      </c>
      <c r="D29" s="117">
        <v>23</v>
      </c>
      <c r="E29" s="98">
        <v>23</v>
      </c>
      <c r="F29" s="98">
        <v>23</v>
      </c>
      <c r="G29" s="98"/>
      <c r="H29" s="98"/>
      <c r="I29" s="64">
        <f t="shared" si="5"/>
        <v>1</v>
      </c>
      <c r="J29" s="107">
        <v>23</v>
      </c>
      <c r="K29" s="65">
        <f t="shared" si="0"/>
        <v>1</v>
      </c>
      <c r="L29" s="104">
        <v>23</v>
      </c>
      <c r="M29" s="66">
        <f t="shared" si="1"/>
        <v>1</v>
      </c>
      <c r="N29" s="105">
        <v>23</v>
      </c>
      <c r="O29" s="106">
        <f t="shared" si="6"/>
        <v>1</v>
      </c>
      <c r="P29" s="98">
        <v>0</v>
      </c>
      <c r="Q29" s="98">
        <v>0</v>
      </c>
      <c r="R29" s="64">
        <v>1</v>
      </c>
      <c r="S29" s="156">
        <v>23</v>
      </c>
      <c r="T29" s="119">
        <f t="shared" si="2"/>
        <v>1</v>
      </c>
      <c r="U29" s="120"/>
      <c r="W29" s="121">
        <f t="shared" si="3"/>
        <v>23</v>
      </c>
      <c r="Z29" s="121">
        <f t="shared" si="8"/>
        <v>23</v>
      </c>
      <c r="AA29" s="121" t="s">
        <v>153</v>
      </c>
      <c r="AU29" s="121">
        <f>F29+Q29</f>
        <v>23</v>
      </c>
      <c r="AV29" s="121" t="s">
        <v>144</v>
      </c>
    </row>
    <row r="30" spans="2:48" s="121" customFormat="1" hidden="1" x14ac:dyDescent="0.25">
      <c r="B30" s="117">
        <v>24</v>
      </c>
      <c r="C30" s="118" t="s">
        <v>45</v>
      </c>
      <c r="D30" s="117">
        <v>94</v>
      </c>
      <c r="E30" s="98">
        <f t="shared" si="10"/>
        <v>94</v>
      </c>
      <c r="F30" s="98">
        <f t="shared" si="11"/>
        <v>94</v>
      </c>
      <c r="G30" s="98"/>
      <c r="H30" s="98"/>
      <c r="I30" s="64">
        <f t="shared" si="5"/>
        <v>1</v>
      </c>
      <c r="J30" s="107">
        <v>94</v>
      </c>
      <c r="K30" s="65">
        <f t="shared" si="0"/>
        <v>1</v>
      </c>
      <c r="L30" s="104">
        <v>94</v>
      </c>
      <c r="M30" s="66">
        <f t="shared" si="1"/>
        <v>1</v>
      </c>
      <c r="N30" s="105">
        <v>94</v>
      </c>
      <c r="O30" s="106">
        <f t="shared" si="6"/>
        <v>1</v>
      </c>
      <c r="P30" s="98">
        <v>0</v>
      </c>
      <c r="Q30" s="98">
        <v>0</v>
      </c>
      <c r="R30" s="64">
        <v>1</v>
      </c>
      <c r="S30" s="156">
        <v>94</v>
      </c>
      <c r="T30" s="119">
        <f t="shared" si="2"/>
        <v>1</v>
      </c>
      <c r="U30" s="120"/>
      <c r="W30" s="121">
        <f t="shared" si="3"/>
        <v>94</v>
      </c>
      <c r="Z30" s="121">
        <f t="shared" si="8"/>
        <v>94</v>
      </c>
      <c r="AA30" s="121" t="s">
        <v>153</v>
      </c>
      <c r="AU30" s="121">
        <f>F30+Q30</f>
        <v>94</v>
      </c>
      <c r="AV30" s="121" t="s">
        <v>144</v>
      </c>
    </row>
    <row r="31" spans="2:48" s="126" customFormat="1" hidden="1" x14ac:dyDescent="0.25">
      <c r="B31" s="280" t="s">
        <v>46</v>
      </c>
      <c r="C31" s="280"/>
      <c r="D31" s="123">
        <f>SUM(D7:D30)</f>
        <v>1028</v>
      </c>
      <c r="E31" s="123">
        <f>SUM(E7:E30)</f>
        <v>884</v>
      </c>
      <c r="F31" s="123">
        <f>SUM(F7:F30)</f>
        <v>884</v>
      </c>
      <c r="G31" s="123"/>
      <c r="H31" s="123"/>
      <c r="I31" s="124">
        <f>F31/E31</f>
        <v>1</v>
      </c>
      <c r="J31" s="123">
        <f>SUM(J7:J30)</f>
        <v>1028</v>
      </c>
      <c r="K31" s="124">
        <f>J31/D31</f>
        <v>1</v>
      </c>
      <c r="L31" s="123">
        <f>SUM(L7:L30)</f>
        <v>1028</v>
      </c>
      <c r="M31" s="124">
        <f t="shared" si="1"/>
        <v>1</v>
      </c>
      <c r="N31" s="123">
        <f>SUM(N7:N30)</f>
        <v>1028</v>
      </c>
      <c r="O31" s="124">
        <f>N31/(D31)</f>
        <v>1</v>
      </c>
      <c r="P31" s="123">
        <f>SUM(P7:P30)</f>
        <v>144</v>
      </c>
      <c r="Q31" s="123">
        <f>SUM(Q7:Q30)</f>
        <v>144</v>
      </c>
      <c r="R31" s="124">
        <f>Q31/P31</f>
        <v>1</v>
      </c>
      <c r="S31" s="157">
        <f>SUM(S7:S30)</f>
        <v>1008</v>
      </c>
      <c r="T31" s="124">
        <f t="shared" si="2"/>
        <v>0.98054474708171202</v>
      </c>
      <c r="U31" s="125"/>
      <c r="W31" s="121">
        <f>E31+P31</f>
        <v>1028</v>
      </c>
      <c r="X31" s="121"/>
    </row>
    <row r="32" spans="2:48" s="121" customFormat="1" hidden="1" x14ac:dyDescent="0.25">
      <c r="B32" s="281" t="s">
        <v>14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3"/>
      <c r="U32" s="120"/>
    </row>
    <row r="33" spans="2:48" s="121" customFormat="1" hidden="1" x14ac:dyDescent="0.25">
      <c r="B33" s="101">
        <v>1</v>
      </c>
      <c r="C33" s="122" t="s">
        <v>47</v>
      </c>
      <c r="D33" s="101">
        <v>84</v>
      </c>
      <c r="E33" s="98">
        <v>80</v>
      </c>
      <c r="F33" s="98">
        <f t="shared" ref="F33:F40" si="13">E33</f>
        <v>80</v>
      </c>
      <c r="G33" s="98"/>
      <c r="H33" s="98"/>
      <c r="I33" s="102">
        <f>F33/E33</f>
        <v>1</v>
      </c>
      <c r="J33" s="103">
        <v>84</v>
      </c>
      <c r="K33" s="65">
        <f t="shared" ref="K33:K42" si="14">J33/D33</f>
        <v>1</v>
      </c>
      <c r="L33" s="104">
        <v>84</v>
      </c>
      <c r="M33" s="66">
        <f t="shared" ref="M33:M42" si="15">L33/D33</f>
        <v>1</v>
      </c>
      <c r="N33" s="105">
        <v>84</v>
      </c>
      <c r="O33" s="106">
        <f t="shared" ref="O33:O42" si="16">N33/D33</f>
        <v>1</v>
      </c>
      <c r="P33" s="98">
        <v>4</v>
      </c>
      <c r="Q33" s="98">
        <v>4</v>
      </c>
      <c r="R33" s="64">
        <f t="shared" ref="R33:R41" si="17">Q33/P33</f>
        <v>1</v>
      </c>
      <c r="S33" s="88">
        <v>84</v>
      </c>
      <c r="T33" s="119">
        <f t="shared" ref="T33:T42" si="18">S33/D33</f>
        <v>1</v>
      </c>
      <c r="U33" s="120"/>
      <c r="W33" s="121">
        <f t="shared" ref="W33:W42" si="19">E33+P33</f>
        <v>84</v>
      </c>
      <c r="Z33" s="121">
        <f t="shared" ref="Z33:Z41" si="20">E33+P33</f>
        <v>84</v>
      </c>
      <c r="AA33" s="121" t="s">
        <v>153</v>
      </c>
      <c r="AU33" s="121">
        <f t="shared" ref="AU33:AU41" si="21">F33+Q33</f>
        <v>84</v>
      </c>
      <c r="AV33" s="121" t="s">
        <v>144</v>
      </c>
    </row>
    <row r="34" spans="2:48" s="121" customFormat="1" hidden="1" x14ac:dyDescent="0.25">
      <c r="B34" s="101">
        <v>2</v>
      </c>
      <c r="C34" s="122" t="s">
        <v>48</v>
      </c>
      <c r="D34" s="101">
        <v>97</v>
      </c>
      <c r="E34" s="98">
        <v>83</v>
      </c>
      <c r="F34" s="98">
        <v>83</v>
      </c>
      <c r="G34" s="98"/>
      <c r="H34" s="98"/>
      <c r="I34" s="102">
        <f t="shared" ref="I34:I41" si="22">F34/E34</f>
        <v>1</v>
      </c>
      <c r="J34" s="103">
        <v>97</v>
      </c>
      <c r="K34" s="65">
        <f t="shared" si="14"/>
        <v>1</v>
      </c>
      <c r="L34" s="104">
        <v>97</v>
      </c>
      <c r="M34" s="66">
        <f t="shared" si="15"/>
        <v>1</v>
      </c>
      <c r="N34" s="105">
        <v>97</v>
      </c>
      <c r="O34" s="106">
        <f t="shared" si="16"/>
        <v>1</v>
      </c>
      <c r="P34" s="98">
        <v>14</v>
      </c>
      <c r="Q34" s="98">
        <v>14</v>
      </c>
      <c r="R34" s="64">
        <f t="shared" si="17"/>
        <v>1</v>
      </c>
      <c r="S34" s="88">
        <v>97</v>
      </c>
      <c r="T34" s="119">
        <f t="shared" si="18"/>
        <v>1</v>
      </c>
      <c r="U34" s="120"/>
      <c r="W34" s="121">
        <f t="shared" si="19"/>
        <v>97</v>
      </c>
      <c r="Z34" s="121">
        <f t="shared" si="20"/>
        <v>97</v>
      </c>
      <c r="AA34" s="121" t="s">
        <v>153</v>
      </c>
      <c r="AU34" s="121">
        <f t="shared" si="21"/>
        <v>97</v>
      </c>
      <c r="AV34" s="121" t="s">
        <v>144</v>
      </c>
    </row>
    <row r="35" spans="2:48" s="121" customFormat="1" hidden="1" x14ac:dyDescent="0.25">
      <c r="B35" s="101">
        <v>3</v>
      </c>
      <c r="C35" s="122" t="s">
        <v>49</v>
      </c>
      <c r="D35" s="101">
        <v>16</v>
      </c>
      <c r="E35" s="98">
        <f t="shared" ref="E35" si="23">D35-P35</f>
        <v>9</v>
      </c>
      <c r="F35" s="98">
        <f t="shared" si="13"/>
        <v>9</v>
      </c>
      <c r="G35" s="98"/>
      <c r="H35" s="98"/>
      <c r="I35" s="102">
        <f t="shared" si="22"/>
        <v>1</v>
      </c>
      <c r="J35" s="103">
        <v>16</v>
      </c>
      <c r="K35" s="65">
        <f t="shared" si="14"/>
        <v>1</v>
      </c>
      <c r="L35" s="104">
        <v>16</v>
      </c>
      <c r="M35" s="66">
        <f t="shared" si="15"/>
        <v>1</v>
      </c>
      <c r="N35" s="105">
        <v>16</v>
      </c>
      <c r="O35" s="106">
        <f t="shared" si="16"/>
        <v>1</v>
      </c>
      <c r="P35" s="98">
        <v>7</v>
      </c>
      <c r="Q35" s="98">
        <v>7</v>
      </c>
      <c r="R35" s="64">
        <f t="shared" si="17"/>
        <v>1</v>
      </c>
      <c r="S35" s="88">
        <v>16</v>
      </c>
      <c r="T35" s="119">
        <f t="shared" si="18"/>
        <v>1</v>
      </c>
      <c r="U35" s="120"/>
      <c r="W35" s="121">
        <f t="shared" si="19"/>
        <v>16</v>
      </c>
      <c r="Z35" s="121">
        <f t="shared" si="20"/>
        <v>16</v>
      </c>
      <c r="AA35" s="121" t="s">
        <v>153</v>
      </c>
      <c r="AU35" s="121">
        <f t="shared" si="21"/>
        <v>16</v>
      </c>
      <c r="AV35" s="121" t="s">
        <v>144</v>
      </c>
    </row>
    <row r="36" spans="2:48" s="121" customFormat="1" hidden="1" x14ac:dyDescent="0.25">
      <c r="B36" s="101">
        <v>4</v>
      </c>
      <c r="C36" s="122" t="s">
        <v>50</v>
      </c>
      <c r="D36" s="101">
        <v>30</v>
      </c>
      <c r="E36" s="98">
        <v>10</v>
      </c>
      <c r="F36" s="98">
        <v>10</v>
      </c>
      <c r="G36" s="98"/>
      <c r="H36" s="98"/>
      <c r="I36" s="102">
        <f t="shared" si="22"/>
        <v>1</v>
      </c>
      <c r="J36" s="103">
        <v>30</v>
      </c>
      <c r="K36" s="65">
        <f t="shared" si="14"/>
        <v>1</v>
      </c>
      <c r="L36" s="104">
        <v>30</v>
      </c>
      <c r="M36" s="66">
        <f t="shared" si="15"/>
        <v>1</v>
      </c>
      <c r="N36" s="105">
        <v>30</v>
      </c>
      <c r="O36" s="106">
        <f t="shared" si="16"/>
        <v>1</v>
      </c>
      <c r="P36" s="98">
        <v>20</v>
      </c>
      <c r="Q36" s="98">
        <v>20</v>
      </c>
      <c r="R36" s="64">
        <f t="shared" si="17"/>
        <v>1</v>
      </c>
      <c r="S36" s="88">
        <v>30</v>
      </c>
      <c r="T36" s="119">
        <f t="shared" si="18"/>
        <v>1</v>
      </c>
      <c r="U36" s="120"/>
      <c r="W36" s="121">
        <f t="shared" si="19"/>
        <v>30</v>
      </c>
      <c r="Z36" s="121">
        <f t="shared" si="20"/>
        <v>30</v>
      </c>
      <c r="AA36" s="121" t="s">
        <v>153</v>
      </c>
      <c r="AU36" s="121">
        <f t="shared" si="21"/>
        <v>30</v>
      </c>
      <c r="AV36" s="121" t="s">
        <v>144</v>
      </c>
    </row>
    <row r="37" spans="2:48" s="121" customFormat="1" hidden="1" x14ac:dyDescent="0.25">
      <c r="B37" s="101">
        <v>5</v>
      </c>
      <c r="C37" s="122" t="s">
        <v>51</v>
      </c>
      <c r="D37" s="101">
        <v>14</v>
      </c>
      <c r="E37" s="98">
        <v>13</v>
      </c>
      <c r="F37" s="98">
        <f t="shared" si="13"/>
        <v>13</v>
      </c>
      <c r="G37" s="98"/>
      <c r="H37" s="98"/>
      <c r="I37" s="102">
        <f t="shared" si="22"/>
        <v>1</v>
      </c>
      <c r="J37" s="103">
        <v>14</v>
      </c>
      <c r="K37" s="65">
        <f t="shared" si="14"/>
        <v>1</v>
      </c>
      <c r="L37" s="104">
        <v>14</v>
      </c>
      <c r="M37" s="66">
        <f t="shared" si="15"/>
        <v>1</v>
      </c>
      <c r="N37" s="105">
        <v>14</v>
      </c>
      <c r="O37" s="106">
        <f t="shared" si="16"/>
        <v>1</v>
      </c>
      <c r="P37" s="98">
        <v>1</v>
      </c>
      <c r="Q37" s="98">
        <v>1</v>
      </c>
      <c r="R37" s="64">
        <f t="shared" si="17"/>
        <v>1</v>
      </c>
      <c r="S37" s="88">
        <v>14</v>
      </c>
      <c r="T37" s="119">
        <f t="shared" si="18"/>
        <v>1</v>
      </c>
      <c r="U37" s="120"/>
      <c r="W37" s="121">
        <f t="shared" si="19"/>
        <v>14</v>
      </c>
      <c r="Z37" s="121">
        <f t="shared" si="20"/>
        <v>14</v>
      </c>
      <c r="AA37" s="121" t="s">
        <v>153</v>
      </c>
      <c r="AU37" s="121">
        <f t="shared" si="21"/>
        <v>14</v>
      </c>
      <c r="AV37" s="121" t="s">
        <v>144</v>
      </c>
    </row>
    <row r="38" spans="2:48" s="121" customFormat="1" hidden="1" x14ac:dyDescent="0.25">
      <c r="B38" s="101">
        <v>6</v>
      </c>
      <c r="C38" s="122" t="s">
        <v>52</v>
      </c>
      <c r="D38" s="101">
        <v>93</v>
      </c>
      <c r="E38" s="98">
        <v>78</v>
      </c>
      <c r="F38" s="98">
        <f t="shared" si="13"/>
        <v>78</v>
      </c>
      <c r="G38" s="98"/>
      <c r="H38" s="98"/>
      <c r="I38" s="102">
        <f t="shared" si="22"/>
        <v>1</v>
      </c>
      <c r="J38" s="103">
        <v>93</v>
      </c>
      <c r="K38" s="65">
        <f t="shared" si="14"/>
        <v>1</v>
      </c>
      <c r="L38" s="104">
        <v>93</v>
      </c>
      <c r="M38" s="66">
        <f t="shared" si="15"/>
        <v>1</v>
      </c>
      <c r="N38" s="105">
        <v>93</v>
      </c>
      <c r="O38" s="106">
        <f t="shared" si="16"/>
        <v>1</v>
      </c>
      <c r="P38" s="98">
        <v>15</v>
      </c>
      <c r="Q38" s="98">
        <v>15</v>
      </c>
      <c r="R38" s="64">
        <f t="shared" si="17"/>
        <v>1</v>
      </c>
      <c r="S38" s="88">
        <v>93</v>
      </c>
      <c r="T38" s="119">
        <f t="shared" si="18"/>
        <v>1</v>
      </c>
      <c r="U38" s="120"/>
      <c r="W38" s="121">
        <f t="shared" si="19"/>
        <v>93</v>
      </c>
      <c r="Z38" s="121">
        <f t="shared" si="20"/>
        <v>93</v>
      </c>
      <c r="AA38" s="121" t="s">
        <v>153</v>
      </c>
      <c r="AU38" s="121">
        <f t="shared" si="21"/>
        <v>93</v>
      </c>
      <c r="AV38" s="121" t="s">
        <v>144</v>
      </c>
    </row>
    <row r="39" spans="2:48" s="121" customFormat="1" hidden="1" x14ac:dyDescent="0.25">
      <c r="B39" s="101">
        <v>7</v>
      </c>
      <c r="C39" s="122" t="s">
        <v>53</v>
      </c>
      <c r="D39" s="101">
        <v>33</v>
      </c>
      <c r="E39" s="98">
        <v>0</v>
      </c>
      <c r="F39" s="98">
        <f t="shared" si="13"/>
        <v>0</v>
      </c>
      <c r="G39" s="98"/>
      <c r="H39" s="98"/>
      <c r="I39" s="102">
        <v>1</v>
      </c>
      <c r="J39" s="103">
        <v>33</v>
      </c>
      <c r="K39" s="65">
        <f t="shared" si="14"/>
        <v>1</v>
      </c>
      <c r="L39" s="104">
        <v>33</v>
      </c>
      <c r="M39" s="66">
        <f t="shared" si="15"/>
        <v>1</v>
      </c>
      <c r="N39" s="105">
        <v>33</v>
      </c>
      <c r="O39" s="106">
        <f t="shared" si="16"/>
        <v>1</v>
      </c>
      <c r="P39" s="98">
        <v>33</v>
      </c>
      <c r="Q39" s="98">
        <v>33</v>
      </c>
      <c r="R39" s="64">
        <f t="shared" si="17"/>
        <v>1</v>
      </c>
      <c r="S39" s="88">
        <v>33</v>
      </c>
      <c r="T39" s="119">
        <f t="shared" si="18"/>
        <v>1</v>
      </c>
      <c r="U39" s="120"/>
      <c r="W39" s="121">
        <f t="shared" si="19"/>
        <v>33</v>
      </c>
      <c r="Z39" s="121">
        <f t="shared" si="20"/>
        <v>33</v>
      </c>
      <c r="AA39" s="121" t="s">
        <v>153</v>
      </c>
      <c r="AU39" s="121">
        <f t="shared" si="21"/>
        <v>33</v>
      </c>
      <c r="AV39" s="121" t="s">
        <v>144</v>
      </c>
    </row>
    <row r="40" spans="2:48" s="121" customFormat="1" hidden="1" x14ac:dyDescent="0.25">
      <c r="B40" s="101">
        <v>8</v>
      </c>
      <c r="C40" s="122" t="s">
        <v>54</v>
      </c>
      <c r="D40" s="101">
        <v>31</v>
      </c>
      <c r="E40" s="98">
        <v>23</v>
      </c>
      <c r="F40" s="98">
        <f t="shared" si="13"/>
        <v>23</v>
      </c>
      <c r="G40" s="98"/>
      <c r="H40" s="98"/>
      <c r="I40" s="102">
        <f t="shared" si="22"/>
        <v>1</v>
      </c>
      <c r="J40" s="103">
        <v>31</v>
      </c>
      <c r="K40" s="65">
        <f t="shared" si="14"/>
        <v>1</v>
      </c>
      <c r="L40" s="104">
        <v>31</v>
      </c>
      <c r="M40" s="66">
        <f t="shared" si="15"/>
        <v>1</v>
      </c>
      <c r="N40" s="105">
        <v>31</v>
      </c>
      <c r="O40" s="106">
        <f t="shared" si="16"/>
        <v>1</v>
      </c>
      <c r="P40" s="98">
        <v>8</v>
      </c>
      <c r="Q40" s="98">
        <v>8</v>
      </c>
      <c r="R40" s="64">
        <f t="shared" si="17"/>
        <v>1</v>
      </c>
      <c r="S40" s="88">
        <v>31</v>
      </c>
      <c r="T40" s="119">
        <f t="shared" si="18"/>
        <v>1</v>
      </c>
      <c r="U40" s="120"/>
      <c r="W40" s="121">
        <f t="shared" si="19"/>
        <v>31</v>
      </c>
      <c r="Z40" s="121">
        <f t="shared" si="20"/>
        <v>31</v>
      </c>
      <c r="AA40" s="121" t="s">
        <v>153</v>
      </c>
      <c r="AU40" s="121">
        <f t="shared" si="21"/>
        <v>31</v>
      </c>
      <c r="AV40" s="121" t="s">
        <v>144</v>
      </c>
    </row>
    <row r="41" spans="2:48" s="121" customFormat="1" hidden="1" x14ac:dyDescent="0.25">
      <c r="B41" s="101">
        <v>9</v>
      </c>
      <c r="C41" s="122" t="s">
        <v>55</v>
      </c>
      <c r="D41" s="101">
        <v>15</v>
      </c>
      <c r="E41" s="98">
        <v>13</v>
      </c>
      <c r="F41" s="98">
        <v>13</v>
      </c>
      <c r="G41" s="98"/>
      <c r="H41" s="98"/>
      <c r="I41" s="102">
        <f t="shared" si="22"/>
        <v>1</v>
      </c>
      <c r="J41" s="103">
        <v>15</v>
      </c>
      <c r="K41" s="65">
        <f t="shared" si="14"/>
        <v>1</v>
      </c>
      <c r="L41" s="104">
        <v>15</v>
      </c>
      <c r="M41" s="66">
        <f t="shared" si="15"/>
        <v>1</v>
      </c>
      <c r="N41" s="105">
        <v>15</v>
      </c>
      <c r="O41" s="106">
        <f t="shared" si="16"/>
        <v>1</v>
      </c>
      <c r="P41" s="98">
        <v>2</v>
      </c>
      <c r="Q41" s="98">
        <v>2</v>
      </c>
      <c r="R41" s="64">
        <f t="shared" si="17"/>
        <v>1</v>
      </c>
      <c r="S41" s="88">
        <v>15</v>
      </c>
      <c r="T41" s="119">
        <f t="shared" si="18"/>
        <v>1</v>
      </c>
      <c r="U41" s="120"/>
      <c r="W41" s="121">
        <f t="shared" si="19"/>
        <v>15</v>
      </c>
      <c r="Z41" s="121">
        <f t="shared" si="20"/>
        <v>15</v>
      </c>
      <c r="AA41" s="121" t="s">
        <v>153</v>
      </c>
      <c r="AU41" s="121">
        <f t="shared" si="21"/>
        <v>15</v>
      </c>
      <c r="AV41" s="121" t="s">
        <v>144</v>
      </c>
    </row>
    <row r="42" spans="2:48" s="126" customFormat="1" hidden="1" x14ac:dyDescent="0.25">
      <c r="B42" s="280" t="s">
        <v>46</v>
      </c>
      <c r="C42" s="280"/>
      <c r="D42" s="123">
        <f>SUM(D33:D41)</f>
        <v>413</v>
      </c>
      <c r="E42" s="123">
        <f>SUM(E33:E41)</f>
        <v>309</v>
      </c>
      <c r="F42" s="123">
        <f>SUM(F33:F41)</f>
        <v>309</v>
      </c>
      <c r="G42" s="123"/>
      <c r="H42" s="123"/>
      <c r="I42" s="124">
        <f>F42/E42</f>
        <v>1</v>
      </c>
      <c r="J42" s="123">
        <f>SUM(J33:J41)</f>
        <v>413</v>
      </c>
      <c r="K42" s="124">
        <f t="shared" si="14"/>
        <v>1</v>
      </c>
      <c r="L42" s="123">
        <f>SUM(L33:L41)</f>
        <v>413</v>
      </c>
      <c r="M42" s="124">
        <f t="shared" si="15"/>
        <v>1</v>
      </c>
      <c r="N42" s="123">
        <f>SUM(N33:N41)</f>
        <v>413</v>
      </c>
      <c r="O42" s="124">
        <f t="shared" si="16"/>
        <v>1</v>
      </c>
      <c r="P42" s="123">
        <f>SUM(P33:P41)</f>
        <v>104</v>
      </c>
      <c r="Q42" s="123">
        <f>SUM(Q33:Q41)</f>
        <v>104</v>
      </c>
      <c r="R42" s="124">
        <f>Q42/P42</f>
        <v>1</v>
      </c>
      <c r="S42" s="123">
        <f>SUM(S33:S41)</f>
        <v>413</v>
      </c>
      <c r="T42" s="124">
        <f t="shared" si="18"/>
        <v>1</v>
      </c>
      <c r="U42" s="125"/>
      <c r="W42" s="121">
        <f t="shared" si="19"/>
        <v>413</v>
      </c>
      <c r="X42" s="121"/>
    </row>
    <row r="43" spans="2:48" s="121" customFormat="1" hidden="1" x14ac:dyDescent="0.25">
      <c r="B43" s="281" t="s">
        <v>15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3"/>
      <c r="U43" s="120"/>
    </row>
    <row r="44" spans="2:48" s="121" customFormat="1" hidden="1" x14ac:dyDescent="0.25">
      <c r="B44" s="101">
        <v>1</v>
      </c>
      <c r="C44" s="122" t="s">
        <v>56</v>
      </c>
      <c r="D44" s="101">
        <v>82</v>
      </c>
      <c r="E44" s="98">
        <v>67</v>
      </c>
      <c r="F44" s="98">
        <f t="shared" ref="F44:F50" si="24">E44</f>
        <v>67</v>
      </c>
      <c r="G44" s="98"/>
      <c r="H44" s="98"/>
      <c r="I44" s="102">
        <f t="shared" ref="I44:I50" si="25">F44/E44</f>
        <v>1</v>
      </c>
      <c r="J44" s="107">
        <v>82</v>
      </c>
      <c r="K44" s="65">
        <f t="shared" ref="K44:K51" si="26">J44/D44</f>
        <v>1</v>
      </c>
      <c r="L44" s="104">
        <v>82</v>
      </c>
      <c r="M44" s="66">
        <f t="shared" ref="M44:M51" si="27">L44/D44</f>
        <v>1</v>
      </c>
      <c r="N44" s="105">
        <v>82</v>
      </c>
      <c r="O44" s="106">
        <f>N44/D44</f>
        <v>1</v>
      </c>
      <c r="P44" s="98">
        <v>15</v>
      </c>
      <c r="Q44" s="98">
        <v>15</v>
      </c>
      <c r="R44" s="64">
        <f t="shared" ref="R44:R50" si="28">Q44/P44</f>
        <v>1</v>
      </c>
      <c r="S44" s="88">
        <v>46</v>
      </c>
      <c r="T44" s="119">
        <f t="shared" ref="T44:T51" si="29">S44/D44</f>
        <v>0.56097560975609762</v>
      </c>
      <c r="U44" s="120"/>
      <c r="W44" s="121">
        <f t="shared" ref="W44:W50" si="30">E44+P44</f>
        <v>82</v>
      </c>
      <c r="X44" s="121" t="s">
        <v>153</v>
      </c>
      <c r="Z44" s="121">
        <f t="shared" ref="Z44:Z50" si="31">E44+P44</f>
        <v>82</v>
      </c>
      <c r="AA44" s="121" t="s">
        <v>153</v>
      </c>
      <c r="AU44" s="121">
        <f t="shared" ref="AU44:AU50" si="32">F44+Q44</f>
        <v>82</v>
      </c>
      <c r="AV44" s="121" t="s">
        <v>144</v>
      </c>
    </row>
    <row r="45" spans="2:48" s="121" customFormat="1" hidden="1" x14ac:dyDescent="0.25">
      <c r="B45" s="101">
        <v>2</v>
      </c>
      <c r="C45" s="122" t="s">
        <v>57</v>
      </c>
      <c r="D45" s="101">
        <v>195</v>
      </c>
      <c r="E45" s="98">
        <v>157</v>
      </c>
      <c r="F45" s="98">
        <f t="shared" si="24"/>
        <v>157</v>
      </c>
      <c r="G45" s="98"/>
      <c r="H45" s="98"/>
      <c r="I45" s="102">
        <f t="shared" si="25"/>
        <v>1</v>
      </c>
      <c r="J45" s="107">
        <v>195</v>
      </c>
      <c r="K45" s="65">
        <f t="shared" si="26"/>
        <v>1</v>
      </c>
      <c r="L45" s="104">
        <v>195</v>
      </c>
      <c r="M45" s="66">
        <f t="shared" si="27"/>
        <v>1</v>
      </c>
      <c r="N45" s="105">
        <v>195</v>
      </c>
      <c r="O45" s="106">
        <f t="shared" ref="O45:O50" si="33">N45/D45</f>
        <v>1</v>
      </c>
      <c r="P45" s="98">
        <v>38</v>
      </c>
      <c r="Q45" s="98">
        <v>38</v>
      </c>
      <c r="R45" s="64">
        <f t="shared" si="28"/>
        <v>1</v>
      </c>
      <c r="S45" s="88">
        <v>164</v>
      </c>
      <c r="T45" s="119">
        <f t="shared" si="29"/>
        <v>0.84102564102564104</v>
      </c>
      <c r="U45" s="120"/>
      <c r="W45" s="121">
        <f t="shared" si="30"/>
        <v>195</v>
      </c>
      <c r="X45" s="121" t="s">
        <v>153</v>
      </c>
      <c r="Z45" s="121">
        <f t="shared" si="31"/>
        <v>195</v>
      </c>
      <c r="AA45" s="121" t="s">
        <v>153</v>
      </c>
      <c r="AU45" s="121">
        <f t="shared" si="32"/>
        <v>195</v>
      </c>
      <c r="AV45" s="121" t="s">
        <v>144</v>
      </c>
    </row>
    <row r="46" spans="2:48" s="121" customFormat="1" hidden="1" x14ac:dyDescent="0.25">
      <c r="B46" s="101">
        <v>3</v>
      </c>
      <c r="C46" s="122" t="s">
        <v>58</v>
      </c>
      <c r="D46" s="101">
        <v>91</v>
      </c>
      <c r="E46" s="98">
        <v>89</v>
      </c>
      <c r="F46" s="98">
        <f t="shared" si="24"/>
        <v>89</v>
      </c>
      <c r="G46" s="98"/>
      <c r="H46" s="98"/>
      <c r="I46" s="102">
        <f t="shared" si="25"/>
        <v>1</v>
      </c>
      <c r="J46" s="107">
        <v>91</v>
      </c>
      <c r="K46" s="65">
        <f t="shared" si="26"/>
        <v>1</v>
      </c>
      <c r="L46" s="104">
        <v>91</v>
      </c>
      <c r="M46" s="66">
        <f t="shared" si="27"/>
        <v>1</v>
      </c>
      <c r="N46" s="105">
        <v>91</v>
      </c>
      <c r="O46" s="106">
        <f t="shared" si="33"/>
        <v>1</v>
      </c>
      <c r="P46" s="98">
        <v>2</v>
      </c>
      <c r="Q46" s="98">
        <v>2</v>
      </c>
      <c r="R46" s="64">
        <f t="shared" si="28"/>
        <v>1</v>
      </c>
      <c r="S46" s="88">
        <v>65</v>
      </c>
      <c r="T46" s="119">
        <f t="shared" si="29"/>
        <v>0.7142857142857143</v>
      </c>
      <c r="U46" s="120"/>
      <c r="W46" s="121">
        <f t="shared" si="30"/>
        <v>91</v>
      </c>
      <c r="X46" s="121" t="s">
        <v>153</v>
      </c>
      <c r="Z46" s="121">
        <f t="shared" si="31"/>
        <v>91</v>
      </c>
      <c r="AA46" s="121" t="s">
        <v>153</v>
      </c>
      <c r="AU46" s="121">
        <f t="shared" si="32"/>
        <v>91</v>
      </c>
      <c r="AV46" s="121" t="s">
        <v>144</v>
      </c>
    </row>
    <row r="47" spans="2:48" s="121" customFormat="1" hidden="1" x14ac:dyDescent="0.25">
      <c r="B47" s="101">
        <v>4</v>
      </c>
      <c r="C47" s="122" t="s">
        <v>59</v>
      </c>
      <c r="D47" s="101">
        <v>82</v>
      </c>
      <c r="E47" s="98">
        <v>67</v>
      </c>
      <c r="F47" s="98">
        <f t="shared" si="24"/>
        <v>67</v>
      </c>
      <c r="G47" s="98"/>
      <c r="H47" s="98"/>
      <c r="I47" s="102">
        <f t="shared" si="25"/>
        <v>1</v>
      </c>
      <c r="J47" s="107">
        <v>82</v>
      </c>
      <c r="K47" s="65">
        <f t="shared" si="26"/>
        <v>1</v>
      </c>
      <c r="L47" s="104">
        <v>82</v>
      </c>
      <c r="M47" s="66">
        <f t="shared" si="27"/>
        <v>1</v>
      </c>
      <c r="N47" s="105">
        <v>82</v>
      </c>
      <c r="O47" s="106">
        <f t="shared" si="33"/>
        <v>1</v>
      </c>
      <c r="P47" s="98">
        <v>15</v>
      </c>
      <c r="Q47" s="98">
        <v>15</v>
      </c>
      <c r="R47" s="64">
        <f t="shared" si="28"/>
        <v>1</v>
      </c>
      <c r="S47" s="88">
        <v>28</v>
      </c>
      <c r="T47" s="119">
        <f t="shared" si="29"/>
        <v>0.34146341463414637</v>
      </c>
      <c r="U47" s="120"/>
      <c r="W47" s="121">
        <f t="shared" si="30"/>
        <v>82</v>
      </c>
      <c r="X47" s="121" t="s">
        <v>153</v>
      </c>
      <c r="Z47" s="121">
        <f t="shared" si="31"/>
        <v>82</v>
      </c>
      <c r="AA47" s="121" t="s">
        <v>153</v>
      </c>
      <c r="AU47" s="121">
        <f t="shared" si="32"/>
        <v>82</v>
      </c>
      <c r="AV47" s="121" t="s">
        <v>144</v>
      </c>
    </row>
    <row r="48" spans="2:48" s="121" customFormat="1" hidden="1" x14ac:dyDescent="0.25">
      <c r="B48" s="101">
        <v>5</v>
      </c>
      <c r="C48" s="122" t="s">
        <v>60</v>
      </c>
      <c r="D48" s="101">
        <v>79</v>
      </c>
      <c r="E48" s="98">
        <v>58</v>
      </c>
      <c r="F48" s="98">
        <f t="shared" si="24"/>
        <v>58</v>
      </c>
      <c r="G48" s="98"/>
      <c r="H48" s="98"/>
      <c r="I48" s="102">
        <f t="shared" si="25"/>
        <v>1</v>
      </c>
      <c r="J48" s="107">
        <v>79</v>
      </c>
      <c r="K48" s="65">
        <f t="shared" si="26"/>
        <v>1</v>
      </c>
      <c r="L48" s="104">
        <v>79</v>
      </c>
      <c r="M48" s="66">
        <f t="shared" si="27"/>
        <v>1</v>
      </c>
      <c r="N48" s="105">
        <v>79</v>
      </c>
      <c r="O48" s="106">
        <f t="shared" si="33"/>
        <v>1</v>
      </c>
      <c r="P48" s="98">
        <v>21</v>
      </c>
      <c r="Q48" s="98">
        <v>21</v>
      </c>
      <c r="R48" s="64">
        <f t="shared" si="28"/>
        <v>1</v>
      </c>
      <c r="S48" s="88">
        <v>38</v>
      </c>
      <c r="T48" s="119">
        <f t="shared" si="29"/>
        <v>0.48101265822784811</v>
      </c>
      <c r="U48" s="120"/>
      <c r="W48" s="121">
        <f t="shared" si="30"/>
        <v>79</v>
      </c>
      <c r="X48" s="121" t="s">
        <v>153</v>
      </c>
      <c r="Z48" s="121">
        <f t="shared" si="31"/>
        <v>79</v>
      </c>
      <c r="AA48" s="121" t="s">
        <v>153</v>
      </c>
      <c r="AU48" s="121">
        <f t="shared" si="32"/>
        <v>79</v>
      </c>
      <c r="AV48" s="121" t="s">
        <v>144</v>
      </c>
    </row>
    <row r="49" spans="2:48" s="121" customFormat="1" hidden="1" x14ac:dyDescent="0.25">
      <c r="B49" s="101">
        <v>6</v>
      </c>
      <c r="C49" s="122" t="s">
        <v>61</v>
      </c>
      <c r="D49" s="101">
        <v>75</v>
      </c>
      <c r="E49" s="98">
        <v>74</v>
      </c>
      <c r="F49" s="98">
        <f t="shared" si="24"/>
        <v>74</v>
      </c>
      <c r="G49" s="98"/>
      <c r="H49" s="98"/>
      <c r="I49" s="102">
        <f t="shared" si="25"/>
        <v>1</v>
      </c>
      <c r="J49" s="107">
        <v>75</v>
      </c>
      <c r="K49" s="65">
        <f t="shared" si="26"/>
        <v>1</v>
      </c>
      <c r="L49" s="104">
        <v>75</v>
      </c>
      <c r="M49" s="66">
        <f t="shared" si="27"/>
        <v>1</v>
      </c>
      <c r="N49" s="105">
        <v>75</v>
      </c>
      <c r="O49" s="106">
        <f t="shared" si="33"/>
        <v>1</v>
      </c>
      <c r="P49" s="98">
        <v>1</v>
      </c>
      <c r="Q49" s="98">
        <v>1</v>
      </c>
      <c r="R49" s="64">
        <f t="shared" si="28"/>
        <v>1</v>
      </c>
      <c r="S49" s="88">
        <v>63</v>
      </c>
      <c r="T49" s="119">
        <f t="shared" si="29"/>
        <v>0.84</v>
      </c>
      <c r="U49" s="120"/>
      <c r="W49" s="121">
        <f t="shared" si="30"/>
        <v>75</v>
      </c>
      <c r="X49" s="121" t="s">
        <v>153</v>
      </c>
      <c r="Z49" s="121">
        <f t="shared" si="31"/>
        <v>75</v>
      </c>
      <c r="AA49" s="121" t="s">
        <v>153</v>
      </c>
      <c r="AU49" s="121">
        <f t="shared" si="32"/>
        <v>75</v>
      </c>
      <c r="AV49" s="121" t="s">
        <v>144</v>
      </c>
    </row>
    <row r="50" spans="2:48" s="121" customFormat="1" hidden="1" x14ac:dyDescent="0.25">
      <c r="B50" s="101">
        <v>7</v>
      </c>
      <c r="C50" s="122" t="s">
        <v>62</v>
      </c>
      <c r="D50" s="101">
        <v>38</v>
      </c>
      <c r="E50" s="98">
        <v>29</v>
      </c>
      <c r="F50" s="98">
        <f t="shared" si="24"/>
        <v>29</v>
      </c>
      <c r="G50" s="98"/>
      <c r="H50" s="98"/>
      <c r="I50" s="102">
        <f t="shared" si="25"/>
        <v>1</v>
      </c>
      <c r="J50" s="107">
        <v>38</v>
      </c>
      <c r="K50" s="65">
        <f t="shared" si="26"/>
        <v>1</v>
      </c>
      <c r="L50" s="104">
        <v>38</v>
      </c>
      <c r="M50" s="66">
        <f t="shared" si="27"/>
        <v>1</v>
      </c>
      <c r="N50" s="105">
        <v>38</v>
      </c>
      <c r="O50" s="106">
        <f t="shared" si="33"/>
        <v>1</v>
      </c>
      <c r="P50" s="98">
        <v>9</v>
      </c>
      <c r="Q50" s="98">
        <v>9</v>
      </c>
      <c r="R50" s="64">
        <f t="shared" si="28"/>
        <v>1</v>
      </c>
      <c r="S50" s="88">
        <v>38</v>
      </c>
      <c r="T50" s="119">
        <f t="shared" si="29"/>
        <v>1</v>
      </c>
      <c r="U50" s="120"/>
      <c r="W50" s="121">
        <f t="shared" si="30"/>
        <v>38</v>
      </c>
      <c r="X50" s="121" t="s">
        <v>153</v>
      </c>
      <c r="Z50" s="121">
        <f t="shared" si="31"/>
        <v>38</v>
      </c>
      <c r="AA50" s="121" t="s">
        <v>153</v>
      </c>
      <c r="AU50" s="121">
        <f t="shared" si="32"/>
        <v>38</v>
      </c>
      <c r="AV50" s="121" t="s">
        <v>144</v>
      </c>
    </row>
    <row r="51" spans="2:48" s="126" customFormat="1" hidden="1" x14ac:dyDescent="0.25">
      <c r="B51" s="280" t="s">
        <v>46</v>
      </c>
      <c r="C51" s="280"/>
      <c r="D51" s="123">
        <f>SUM(D44:D50)</f>
        <v>642</v>
      </c>
      <c r="E51" s="123">
        <f>SUM(E44:E50)</f>
        <v>541</v>
      </c>
      <c r="F51" s="123">
        <f>SUM(F44:F50)</f>
        <v>541</v>
      </c>
      <c r="G51" s="123"/>
      <c r="H51" s="123"/>
      <c r="I51" s="124">
        <f>F51/E51</f>
        <v>1</v>
      </c>
      <c r="J51" s="123">
        <f>SUM(J44:J50)</f>
        <v>642</v>
      </c>
      <c r="K51" s="124">
        <f t="shared" si="26"/>
        <v>1</v>
      </c>
      <c r="L51" s="123">
        <f>SUM(L44:L50)</f>
        <v>642</v>
      </c>
      <c r="M51" s="124">
        <f t="shared" si="27"/>
        <v>1</v>
      </c>
      <c r="N51" s="123">
        <f>SUM(N44:N50)</f>
        <v>642</v>
      </c>
      <c r="O51" s="124">
        <f>N51/(D51)</f>
        <v>1</v>
      </c>
      <c r="P51" s="123">
        <f>SUM(P44:P50)</f>
        <v>101</v>
      </c>
      <c r="Q51" s="123">
        <f>SUM(Q44:Q50)</f>
        <v>101</v>
      </c>
      <c r="R51" s="124">
        <f>Q51/P51</f>
        <v>1</v>
      </c>
      <c r="S51" s="123">
        <f>SUM(S44:S50)</f>
        <v>442</v>
      </c>
      <c r="T51" s="124">
        <f t="shared" si="29"/>
        <v>0.68847352024922115</v>
      </c>
      <c r="U51" s="125"/>
    </row>
    <row r="52" spans="2:48" s="121" customFormat="1" x14ac:dyDescent="0.25">
      <c r="B52" s="281" t="s">
        <v>16</v>
      </c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3"/>
      <c r="U52" s="120"/>
    </row>
    <row r="53" spans="2:48" s="121" customFormat="1" x14ac:dyDescent="0.25">
      <c r="B53" s="101">
        <v>1</v>
      </c>
      <c r="C53" s="122" t="s">
        <v>63</v>
      </c>
      <c r="D53" s="101">
        <f>164-8</f>
        <v>156</v>
      </c>
      <c r="E53" s="98">
        <f>157-6</f>
        <v>151</v>
      </c>
      <c r="F53" s="98">
        <f t="shared" ref="F53:F54" si="34">E53</f>
        <v>151</v>
      </c>
      <c r="G53" s="102">
        <f t="shared" ref="G53:G59" si="35">F53/E53</f>
        <v>1</v>
      </c>
      <c r="H53" s="98">
        <f>F53</f>
        <v>151</v>
      </c>
      <c r="I53" s="102">
        <f t="shared" ref="I53:I58" si="36">H53/E53</f>
        <v>1</v>
      </c>
      <c r="J53" s="107">
        <f>D53</f>
        <v>156</v>
      </c>
      <c r="K53" s="65">
        <f t="shared" ref="K53:K59" si="37">J53/D53</f>
        <v>1</v>
      </c>
      <c r="L53" s="104">
        <f>J53</f>
        <v>156</v>
      </c>
      <c r="M53" s="66">
        <f t="shared" ref="M53:M59" si="38">L53/D53</f>
        <v>1</v>
      </c>
      <c r="N53" s="105">
        <f>L53</f>
        <v>156</v>
      </c>
      <c r="O53" s="106">
        <f t="shared" ref="O53:O58" si="39">N53/D53</f>
        <v>1</v>
      </c>
      <c r="P53" s="98">
        <f>D53-E53</f>
        <v>5</v>
      </c>
      <c r="Q53" s="98">
        <f>P53</f>
        <v>5</v>
      </c>
      <c r="R53" s="64">
        <f t="shared" ref="R53:R57" si="40">Q53/P53</f>
        <v>1</v>
      </c>
      <c r="S53" s="88">
        <f t="shared" ref="S53:S58" si="41">D53</f>
        <v>156</v>
      </c>
      <c r="T53" s="119">
        <f t="shared" ref="T53:T59" si="42">S53/D53</f>
        <v>1</v>
      </c>
      <c r="U53" s="120"/>
      <c r="W53" s="121">
        <f t="shared" ref="W53:W58" si="43">E53+P53</f>
        <v>156</v>
      </c>
      <c r="X53" s="121" t="s">
        <v>168</v>
      </c>
      <c r="Z53" s="121">
        <f t="shared" ref="Z53:Z58" si="44">E53+P53</f>
        <v>156</v>
      </c>
      <c r="AA53" s="121" t="s">
        <v>153</v>
      </c>
      <c r="AU53" s="121">
        <f t="shared" ref="AU53:AU58" si="45">F53+Q53</f>
        <v>156</v>
      </c>
      <c r="AV53" s="121" t="s">
        <v>144</v>
      </c>
    </row>
    <row r="54" spans="2:48" s="121" customFormat="1" x14ac:dyDescent="0.25">
      <c r="B54" s="101">
        <v>2</v>
      </c>
      <c r="C54" s="122" t="s">
        <v>64</v>
      </c>
      <c r="D54" s="101">
        <f>134-2</f>
        <v>132</v>
      </c>
      <c r="E54" s="98">
        <f>122-2</f>
        <v>120</v>
      </c>
      <c r="F54" s="98">
        <f t="shared" si="34"/>
        <v>120</v>
      </c>
      <c r="G54" s="102">
        <f t="shared" si="35"/>
        <v>1</v>
      </c>
      <c r="H54" s="98">
        <f>F54</f>
        <v>120</v>
      </c>
      <c r="I54" s="102">
        <f t="shared" si="36"/>
        <v>1</v>
      </c>
      <c r="J54" s="107">
        <f t="shared" ref="J54:J58" si="46">D54</f>
        <v>132</v>
      </c>
      <c r="K54" s="65">
        <f t="shared" si="37"/>
        <v>1</v>
      </c>
      <c r="L54" s="104">
        <f t="shared" ref="L54:L58" si="47">J54</f>
        <v>132</v>
      </c>
      <c r="M54" s="66">
        <f t="shared" si="38"/>
        <v>1</v>
      </c>
      <c r="N54" s="105">
        <f t="shared" ref="N54:N58" si="48">L54</f>
        <v>132</v>
      </c>
      <c r="O54" s="106">
        <f t="shared" si="39"/>
        <v>1</v>
      </c>
      <c r="P54" s="98">
        <f>D54-E54</f>
        <v>12</v>
      </c>
      <c r="Q54" s="98">
        <f>P54</f>
        <v>12</v>
      </c>
      <c r="R54" s="64">
        <f t="shared" si="40"/>
        <v>1</v>
      </c>
      <c r="S54" s="88">
        <f t="shared" si="41"/>
        <v>132</v>
      </c>
      <c r="T54" s="119">
        <f t="shared" si="42"/>
        <v>1</v>
      </c>
      <c r="U54" s="120"/>
      <c r="W54" s="121">
        <f t="shared" si="43"/>
        <v>132</v>
      </c>
      <c r="Z54" s="121">
        <f t="shared" si="44"/>
        <v>132</v>
      </c>
      <c r="AA54" s="121" t="s">
        <v>153</v>
      </c>
      <c r="AU54" s="121">
        <f t="shared" si="45"/>
        <v>132</v>
      </c>
      <c r="AV54" s="121" t="s">
        <v>144</v>
      </c>
    </row>
    <row r="55" spans="2:48" s="121" customFormat="1" x14ac:dyDescent="0.25">
      <c r="B55" s="101">
        <v>3</v>
      </c>
      <c r="C55" s="122" t="s">
        <v>65</v>
      </c>
      <c r="D55" s="101">
        <f>93-1</f>
        <v>92</v>
      </c>
      <c r="E55" s="98">
        <v>90</v>
      </c>
      <c r="F55" s="98">
        <f>E55</f>
        <v>90</v>
      </c>
      <c r="G55" s="102">
        <f t="shared" si="35"/>
        <v>1</v>
      </c>
      <c r="H55" s="98">
        <f t="shared" ref="H55:H58" si="49">F55</f>
        <v>90</v>
      </c>
      <c r="I55" s="102">
        <f t="shared" si="36"/>
        <v>1</v>
      </c>
      <c r="J55" s="107">
        <f t="shared" si="46"/>
        <v>92</v>
      </c>
      <c r="K55" s="65">
        <f t="shared" si="37"/>
        <v>1</v>
      </c>
      <c r="L55" s="104">
        <f t="shared" si="47"/>
        <v>92</v>
      </c>
      <c r="M55" s="66">
        <f t="shared" si="38"/>
        <v>1</v>
      </c>
      <c r="N55" s="105">
        <f t="shared" si="48"/>
        <v>92</v>
      </c>
      <c r="O55" s="106">
        <f t="shared" si="39"/>
        <v>1</v>
      </c>
      <c r="P55" s="98">
        <f>D55-E55</f>
        <v>2</v>
      </c>
      <c r="Q55" s="98">
        <f>P55</f>
        <v>2</v>
      </c>
      <c r="R55" s="64">
        <f t="shared" si="40"/>
        <v>1</v>
      </c>
      <c r="S55" s="88">
        <f t="shared" si="41"/>
        <v>92</v>
      </c>
      <c r="T55" s="119">
        <f t="shared" si="42"/>
        <v>1</v>
      </c>
      <c r="U55" s="120"/>
      <c r="W55" s="121">
        <f t="shared" si="43"/>
        <v>92</v>
      </c>
      <c r="Z55" s="121">
        <f t="shared" si="44"/>
        <v>92</v>
      </c>
      <c r="AA55" s="121" t="s">
        <v>153</v>
      </c>
      <c r="AU55" s="121">
        <f t="shared" si="45"/>
        <v>92</v>
      </c>
      <c r="AV55" s="121" t="s">
        <v>144</v>
      </c>
    </row>
    <row r="56" spans="2:48" s="121" customFormat="1" x14ac:dyDescent="0.25">
      <c r="B56" s="101">
        <v>4</v>
      </c>
      <c r="C56" s="122" t="s">
        <v>66</v>
      </c>
      <c r="D56" s="101">
        <f>97-3</f>
        <v>94</v>
      </c>
      <c r="E56" s="98">
        <f>75-2</f>
        <v>73</v>
      </c>
      <c r="F56" s="98">
        <f>E56</f>
        <v>73</v>
      </c>
      <c r="G56" s="102">
        <f t="shared" si="35"/>
        <v>1</v>
      </c>
      <c r="H56" s="98">
        <f t="shared" si="49"/>
        <v>73</v>
      </c>
      <c r="I56" s="102">
        <f t="shared" si="36"/>
        <v>1</v>
      </c>
      <c r="J56" s="107">
        <f t="shared" si="46"/>
        <v>94</v>
      </c>
      <c r="K56" s="65">
        <f t="shared" si="37"/>
        <v>1</v>
      </c>
      <c r="L56" s="104">
        <f t="shared" si="47"/>
        <v>94</v>
      </c>
      <c r="M56" s="66">
        <f t="shared" si="38"/>
        <v>1</v>
      </c>
      <c r="N56" s="105">
        <f t="shared" si="48"/>
        <v>94</v>
      </c>
      <c r="O56" s="106">
        <f t="shared" si="39"/>
        <v>1</v>
      </c>
      <c r="P56" s="98">
        <f>D56-E56</f>
        <v>21</v>
      </c>
      <c r="Q56" s="98">
        <f>P56</f>
        <v>21</v>
      </c>
      <c r="R56" s="64">
        <f t="shared" si="40"/>
        <v>1</v>
      </c>
      <c r="S56" s="88">
        <f t="shared" si="41"/>
        <v>94</v>
      </c>
      <c r="T56" s="119">
        <f t="shared" si="42"/>
        <v>1</v>
      </c>
      <c r="U56" s="120"/>
      <c r="W56" s="121">
        <f t="shared" si="43"/>
        <v>94</v>
      </c>
      <c r="Z56" s="121">
        <f t="shared" si="44"/>
        <v>94</v>
      </c>
      <c r="AA56" s="121" t="s">
        <v>153</v>
      </c>
      <c r="AU56" s="121">
        <f t="shared" si="45"/>
        <v>94</v>
      </c>
      <c r="AV56" s="121" t="s">
        <v>144</v>
      </c>
    </row>
    <row r="57" spans="2:48" s="121" customFormat="1" x14ac:dyDescent="0.25">
      <c r="B57" s="101">
        <v>5</v>
      </c>
      <c r="C57" s="122" t="s">
        <v>67</v>
      </c>
      <c r="D57" s="101">
        <f>58-1</f>
        <v>57</v>
      </c>
      <c r="E57" s="98">
        <f>56-1</f>
        <v>55</v>
      </c>
      <c r="F57" s="98">
        <f>E57</f>
        <v>55</v>
      </c>
      <c r="G57" s="102">
        <f t="shared" si="35"/>
        <v>1</v>
      </c>
      <c r="H57" s="98">
        <f t="shared" si="49"/>
        <v>55</v>
      </c>
      <c r="I57" s="102">
        <f t="shared" si="36"/>
        <v>1</v>
      </c>
      <c r="J57" s="107">
        <f t="shared" si="46"/>
        <v>57</v>
      </c>
      <c r="K57" s="65">
        <f t="shared" si="37"/>
        <v>1</v>
      </c>
      <c r="L57" s="104">
        <f t="shared" si="47"/>
        <v>57</v>
      </c>
      <c r="M57" s="66">
        <f t="shared" si="38"/>
        <v>1</v>
      </c>
      <c r="N57" s="105">
        <f t="shared" si="48"/>
        <v>57</v>
      </c>
      <c r="O57" s="106">
        <f t="shared" si="39"/>
        <v>1</v>
      </c>
      <c r="P57" s="98">
        <f>D57-E57</f>
        <v>2</v>
      </c>
      <c r="Q57" s="98">
        <f>P57</f>
        <v>2</v>
      </c>
      <c r="R57" s="64">
        <f t="shared" si="40"/>
        <v>1</v>
      </c>
      <c r="S57" s="88">
        <f t="shared" si="41"/>
        <v>57</v>
      </c>
      <c r="T57" s="119">
        <f t="shared" si="42"/>
        <v>1</v>
      </c>
      <c r="U57" s="120"/>
      <c r="W57" s="121">
        <f t="shared" si="43"/>
        <v>57</v>
      </c>
      <c r="Z57" s="121">
        <f t="shared" si="44"/>
        <v>57</v>
      </c>
      <c r="AA57" s="121" t="s">
        <v>153</v>
      </c>
      <c r="AU57" s="121">
        <f t="shared" si="45"/>
        <v>57</v>
      </c>
      <c r="AV57" s="121" t="s">
        <v>144</v>
      </c>
    </row>
    <row r="58" spans="2:48" s="121" customFormat="1" x14ac:dyDescent="0.25">
      <c r="B58" s="101">
        <v>6</v>
      </c>
      <c r="C58" s="122" t="s">
        <v>154</v>
      </c>
      <c r="D58" s="101">
        <f>18-1</f>
        <v>17</v>
      </c>
      <c r="E58" s="98">
        <f>18-1</f>
        <v>17</v>
      </c>
      <c r="F58" s="98">
        <f>E58</f>
        <v>17</v>
      </c>
      <c r="G58" s="102">
        <f t="shared" si="35"/>
        <v>1</v>
      </c>
      <c r="H58" s="98">
        <f t="shared" si="49"/>
        <v>17</v>
      </c>
      <c r="I58" s="102">
        <f t="shared" si="36"/>
        <v>1</v>
      </c>
      <c r="J58" s="107">
        <f t="shared" si="46"/>
        <v>17</v>
      </c>
      <c r="K58" s="65">
        <f t="shared" si="37"/>
        <v>1</v>
      </c>
      <c r="L58" s="104">
        <f t="shared" si="47"/>
        <v>17</v>
      </c>
      <c r="M58" s="66">
        <f t="shared" si="38"/>
        <v>1</v>
      </c>
      <c r="N58" s="105">
        <f t="shared" si="48"/>
        <v>17</v>
      </c>
      <c r="O58" s="106">
        <f t="shared" si="39"/>
        <v>1</v>
      </c>
      <c r="P58" s="162"/>
      <c r="Q58" s="162"/>
      <c r="R58" s="163"/>
      <c r="S58" s="88">
        <f t="shared" si="41"/>
        <v>17</v>
      </c>
      <c r="T58" s="119">
        <f t="shared" si="42"/>
        <v>1</v>
      </c>
      <c r="U58" s="120"/>
      <c r="W58" s="121">
        <f t="shared" si="43"/>
        <v>17</v>
      </c>
      <c r="Z58" s="121">
        <f t="shared" si="44"/>
        <v>17</v>
      </c>
      <c r="AA58" s="121" t="s">
        <v>153</v>
      </c>
      <c r="AU58" s="121">
        <f t="shared" si="45"/>
        <v>17</v>
      </c>
      <c r="AV58" s="121" t="s">
        <v>144</v>
      </c>
    </row>
    <row r="59" spans="2:48" s="126" customFormat="1" x14ac:dyDescent="0.25">
      <c r="B59" s="280" t="s">
        <v>46</v>
      </c>
      <c r="C59" s="280"/>
      <c r="D59" s="123">
        <f>SUM(D53:D58)</f>
        <v>548</v>
      </c>
      <c r="E59" s="123">
        <f>SUM(E53:E58)</f>
        <v>506</v>
      </c>
      <c r="F59" s="123">
        <f>SUM(F53:F58)</f>
        <v>506</v>
      </c>
      <c r="G59" s="124">
        <f t="shared" si="35"/>
        <v>1</v>
      </c>
      <c r="H59" s="123">
        <f>SUM(H53:H58)</f>
        <v>506</v>
      </c>
      <c r="I59" s="124">
        <f>H59/H59</f>
        <v>1</v>
      </c>
      <c r="J59" s="123">
        <f>SUM(J53:J58)</f>
        <v>548</v>
      </c>
      <c r="K59" s="124">
        <f t="shared" si="37"/>
        <v>1</v>
      </c>
      <c r="L59" s="123">
        <f>SUM(L53:L58)</f>
        <v>548</v>
      </c>
      <c r="M59" s="124">
        <f t="shared" si="38"/>
        <v>1</v>
      </c>
      <c r="N59" s="123">
        <f>SUM(N53:N58)</f>
        <v>548</v>
      </c>
      <c r="O59" s="124">
        <f>N59/(D59)</f>
        <v>1</v>
      </c>
      <c r="P59" s="123">
        <f>SUM(P53:P58)</f>
        <v>42</v>
      </c>
      <c r="Q59" s="123">
        <f>SUM(Q53:Q58)</f>
        <v>42</v>
      </c>
      <c r="R59" s="124">
        <f>Q59/P59</f>
        <v>1</v>
      </c>
      <c r="S59" s="123">
        <f>SUM(S53:S58)</f>
        <v>548</v>
      </c>
      <c r="T59" s="124">
        <f t="shared" si="42"/>
        <v>1</v>
      </c>
      <c r="U59" s="125"/>
      <c r="W59" s="121">
        <f>E59+P59</f>
        <v>548</v>
      </c>
      <c r="X59" s="121"/>
    </row>
    <row r="60" spans="2:48" s="121" customFormat="1" hidden="1" x14ac:dyDescent="0.25">
      <c r="B60" s="281" t="s">
        <v>68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3"/>
      <c r="U60" s="120"/>
    </row>
    <row r="61" spans="2:48" s="121" customFormat="1" hidden="1" x14ac:dyDescent="0.25">
      <c r="B61" s="101">
        <v>1</v>
      </c>
      <c r="C61" s="122" t="s">
        <v>69</v>
      </c>
      <c r="D61" s="101">
        <v>228</v>
      </c>
      <c r="E61" s="98">
        <v>226</v>
      </c>
      <c r="F61" s="98">
        <f t="shared" ref="F61:F78" si="50">E61</f>
        <v>226</v>
      </c>
      <c r="G61" s="98"/>
      <c r="H61" s="98"/>
      <c r="I61" s="102">
        <f t="shared" ref="I61:I73" si="51">F61/E61</f>
        <v>1</v>
      </c>
      <c r="J61" s="107">
        <v>228</v>
      </c>
      <c r="K61" s="65">
        <f t="shared" ref="K61:K79" si="52">J61/D61</f>
        <v>1</v>
      </c>
      <c r="L61" s="104">
        <v>228</v>
      </c>
      <c r="M61" s="66">
        <f t="shared" ref="M61:M79" si="53">L61/D61</f>
        <v>1</v>
      </c>
      <c r="N61" s="105">
        <v>228</v>
      </c>
      <c r="O61" s="106">
        <f t="shared" ref="O61:O78" si="54">N61/D61</f>
        <v>1</v>
      </c>
      <c r="P61" s="98">
        <v>2</v>
      </c>
      <c r="Q61" s="98">
        <v>2</v>
      </c>
      <c r="R61" s="64">
        <f t="shared" ref="R61:R76" si="55">Q61/P61</f>
        <v>1</v>
      </c>
      <c r="S61" s="88">
        <v>176</v>
      </c>
      <c r="T61" s="119">
        <f t="shared" ref="T61:T79" si="56">S61/D61</f>
        <v>0.77192982456140347</v>
      </c>
      <c r="U61" s="120"/>
      <c r="V61" s="121" t="s">
        <v>169</v>
      </c>
      <c r="W61" s="121">
        <f t="shared" ref="W61:W79" si="57">E61+P61</f>
        <v>228</v>
      </c>
      <c r="Z61" s="121">
        <f t="shared" ref="Z61:Z78" si="58">E61+P61</f>
        <v>228</v>
      </c>
      <c r="AA61" s="121" t="s">
        <v>153</v>
      </c>
      <c r="AU61" s="121">
        <f t="shared" ref="AU61:AU78" si="59">F61+Q61</f>
        <v>228</v>
      </c>
      <c r="AV61" s="121" t="s">
        <v>144</v>
      </c>
    </row>
    <row r="62" spans="2:48" s="121" customFormat="1" hidden="1" x14ac:dyDescent="0.25">
      <c r="B62" s="101">
        <v>2</v>
      </c>
      <c r="C62" s="122" t="s">
        <v>70</v>
      </c>
      <c r="D62" s="101">
        <v>73</v>
      </c>
      <c r="E62" s="98">
        <v>64</v>
      </c>
      <c r="F62" s="98">
        <f t="shared" si="50"/>
        <v>64</v>
      </c>
      <c r="G62" s="98"/>
      <c r="H62" s="98"/>
      <c r="I62" s="102">
        <v>1</v>
      </c>
      <c r="J62" s="107">
        <v>73</v>
      </c>
      <c r="K62" s="65">
        <f t="shared" si="52"/>
        <v>1</v>
      </c>
      <c r="L62" s="104">
        <v>73</v>
      </c>
      <c r="M62" s="66">
        <f t="shared" si="53"/>
        <v>1</v>
      </c>
      <c r="N62" s="105">
        <v>73</v>
      </c>
      <c r="O62" s="106">
        <f t="shared" si="54"/>
        <v>1</v>
      </c>
      <c r="P62" s="98">
        <v>9</v>
      </c>
      <c r="Q62" s="98">
        <v>9</v>
      </c>
      <c r="R62" s="64">
        <f t="shared" si="55"/>
        <v>1</v>
      </c>
      <c r="S62" s="88">
        <v>69</v>
      </c>
      <c r="T62" s="119">
        <f t="shared" si="56"/>
        <v>0.9452054794520548</v>
      </c>
      <c r="U62" s="120"/>
      <c r="W62" s="121">
        <f t="shared" si="57"/>
        <v>73</v>
      </c>
      <c r="Z62" s="121">
        <f t="shared" si="58"/>
        <v>73</v>
      </c>
      <c r="AA62" s="121" t="s">
        <v>153</v>
      </c>
      <c r="AU62" s="121">
        <f t="shared" si="59"/>
        <v>73</v>
      </c>
      <c r="AV62" s="121" t="s">
        <v>144</v>
      </c>
    </row>
    <row r="63" spans="2:48" s="121" customFormat="1" hidden="1" x14ac:dyDescent="0.25">
      <c r="B63" s="101">
        <v>3</v>
      </c>
      <c r="C63" s="122" t="s">
        <v>71</v>
      </c>
      <c r="D63" s="101">
        <v>62</v>
      </c>
      <c r="E63" s="98">
        <v>61</v>
      </c>
      <c r="F63" s="98">
        <f t="shared" si="50"/>
        <v>61</v>
      </c>
      <c r="G63" s="98"/>
      <c r="H63" s="98"/>
      <c r="I63" s="102">
        <v>1</v>
      </c>
      <c r="J63" s="107">
        <v>62</v>
      </c>
      <c r="K63" s="65">
        <f t="shared" si="52"/>
        <v>1</v>
      </c>
      <c r="L63" s="104">
        <v>62</v>
      </c>
      <c r="M63" s="66">
        <f t="shared" si="53"/>
        <v>1</v>
      </c>
      <c r="N63" s="105">
        <v>62</v>
      </c>
      <c r="O63" s="106">
        <f t="shared" si="54"/>
        <v>1</v>
      </c>
      <c r="P63" s="98">
        <v>1</v>
      </c>
      <c r="Q63" s="98">
        <v>1</v>
      </c>
      <c r="R63" s="64">
        <f t="shared" si="55"/>
        <v>1</v>
      </c>
      <c r="S63" s="88">
        <v>62</v>
      </c>
      <c r="T63" s="119">
        <f t="shared" si="56"/>
        <v>1</v>
      </c>
      <c r="U63" s="120"/>
      <c r="W63" s="121">
        <f t="shared" si="57"/>
        <v>62</v>
      </c>
      <c r="Z63" s="121">
        <f t="shared" si="58"/>
        <v>62</v>
      </c>
      <c r="AA63" s="121" t="s">
        <v>153</v>
      </c>
      <c r="AU63" s="121">
        <f t="shared" si="59"/>
        <v>62</v>
      </c>
      <c r="AV63" s="121" t="s">
        <v>144</v>
      </c>
    </row>
    <row r="64" spans="2:48" s="121" customFormat="1" hidden="1" x14ac:dyDescent="0.25">
      <c r="B64" s="101">
        <v>4</v>
      </c>
      <c r="C64" s="122" t="s">
        <v>72</v>
      </c>
      <c r="D64" s="101">
        <v>44</v>
      </c>
      <c r="E64" s="98">
        <v>42</v>
      </c>
      <c r="F64" s="98">
        <f t="shared" si="50"/>
        <v>42</v>
      </c>
      <c r="G64" s="98"/>
      <c r="H64" s="98"/>
      <c r="I64" s="102">
        <v>1</v>
      </c>
      <c r="J64" s="107">
        <v>44</v>
      </c>
      <c r="K64" s="65">
        <f t="shared" si="52"/>
        <v>1</v>
      </c>
      <c r="L64" s="104">
        <v>44</v>
      </c>
      <c r="M64" s="66">
        <f t="shared" si="53"/>
        <v>1</v>
      </c>
      <c r="N64" s="105">
        <v>44</v>
      </c>
      <c r="O64" s="106">
        <f t="shared" si="54"/>
        <v>1</v>
      </c>
      <c r="P64" s="98">
        <v>2</v>
      </c>
      <c r="Q64" s="98">
        <v>2</v>
      </c>
      <c r="R64" s="64">
        <v>1</v>
      </c>
      <c r="S64" s="88">
        <v>44</v>
      </c>
      <c r="T64" s="119">
        <f t="shared" si="56"/>
        <v>1</v>
      </c>
      <c r="U64" s="120"/>
      <c r="W64" s="121">
        <f t="shared" si="57"/>
        <v>44</v>
      </c>
      <c r="Z64" s="121">
        <f t="shared" si="58"/>
        <v>44</v>
      </c>
      <c r="AA64" s="121" t="s">
        <v>153</v>
      </c>
      <c r="AU64" s="121">
        <f t="shared" si="59"/>
        <v>44</v>
      </c>
      <c r="AV64" s="121" t="s">
        <v>144</v>
      </c>
    </row>
    <row r="65" spans="2:48" s="121" customFormat="1" hidden="1" x14ac:dyDescent="0.25">
      <c r="B65" s="101">
        <v>5</v>
      </c>
      <c r="C65" s="122" t="s">
        <v>73</v>
      </c>
      <c r="D65" s="101">
        <v>54</v>
      </c>
      <c r="E65" s="98">
        <v>44</v>
      </c>
      <c r="F65" s="98">
        <v>44</v>
      </c>
      <c r="G65" s="98"/>
      <c r="H65" s="98"/>
      <c r="I65" s="102">
        <f t="shared" si="51"/>
        <v>1</v>
      </c>
      <c r="J65" s="107">
        <v>54</v>
      </c>
      <c r="K65" s="65">
        <f t="shared" si="52"/>
        <v>1</v>
      </c>
      <c r="L65" s="104">
        <v>54</v>
      </c>
      <c r="M65" s="66">
        <f t="shared" si="53"/>
        <v>1</v>
      </c>
      <c r="N65" s="105">
        <v>54</v>
      </c>
      <c r="O65" s="106">
        <f t="shared" si="54"/>
        <v>1</v>
      </c>
      <c r="P65" s="98">
        <v>10</v>
      </c>
      <c r="Q65" s="98">
        <v>10</v>
      </c>
      <c r="R65" s="64">
        <f t="shared" si="55"/>
        <v>1</v>
      </c>
      <c r="S65" s="88">
        <v>54</v>
      </c>
      <c r="T65" s="119">
        <f t="shared" si="56"/>
        <v>1</v>
      </c>
      <c r="U65" s="120"/>
      <c r="W65" s="121">
        <f t="shared" si="57"/>
        <v>54</v>
      </c>
      <c r="Z65" s="121">
        <f t="shared" si="58"/>
        <v>54</v>
      </c>
      <c r="AA65" s="121" t="s">
        <v>153</v>
      </c>
      <c r="AU65" s="121">
        <f t="shared" si="59"/>
        <v>54</v>
      </c>
      <c r="AV65" s="121" t="s">
        <v>144</v>
      </c>
    </row>
    <row r="66" spans="2:48" s="121" customFormat="1" hidden="1" x14ac:dyDescent="0.25">
      <c r="B66" s="101">
        <v>6</v>
      </c>
      <c r="C66" s="122" t="s">
        <v>74</v>
      </c>
      <c r="D66" s="101">
        <v>22</v>
      </c>
      <c r="E66" s="98">
        <v>16</v>
      </c>
      <c r="F66" s="98">
        <f t="shared" si="50"/>
        <v>16</v>
      </c>
      <c r="G66" s="98"/>
      <c r="H66" s="98"/>
      <c r="I66" s="102">
        <f t="shared" si="51"/>
        <v>1</v>
      </c>
      <c r="J66" s="107">
        <v>22</v>
      </c>
      <c r="K66" s="65">
        <f t="shared" si="52"/>
        <v>1</v>
      </c>
      <c r="L66" s="104">
        <v>22</v>
      </c>
      <c r="M66" s="66">
        <f t="shared" si="53"/>
        <v>1</v>
      </c>
      <c r="N66" s="105">
        <v>22</v>
      </c>
      <c r="O66" s="106">
        <f t="shared" si="54"/>
        <v>1</v>
      </c>
      <c r="P66" s="98">
        <v>6</v>
      </c>
      <c r="Q66" s="98">
        <v>6</v>
      </c>
      <c r="R66" s="64">
        <f t="shared" si="55"/>
        <v>1</v>
      </c>
      <c r="S66" s="88">
        <v>22</v>
      </c>
      <c r="T66" s="119">
        <f t="shared" si="56"/>
        <v>1</v>
      </c>
      <c r="U66" s="120"/>
      <c r="W66" s="121">
        <f t="shared" si="57"/>
        <v>22</v>
      </c>
      <c r="Z66" s="121">
        <f t="shared" si="58"/>
        <v>22</v>
      </c>
      <c r="AA66" s="121" t="s">
        <v>153</v>
      </c>
      <c r="AU66" s="121">
        <f t="shared" si="59"/>
        <v>22</v>
      </c>
      <c r="AV66" s="121" t="s">
        <v>144</v>
      </c>
    </row>
    <row r="67" spans="2:48" s="121" customFormat="1" hidden="1" x14ac:dyDescent="0.25">
      <c r="B67" s="101">
        <v>7</v>
      </c>
      <c r="C67" s="122" t="s">
        <v>75</v>
      </c>
      <c r="D67" s="101">
        <v>50</v>
      </c>
      <c r="E67" s="98">
        <v>50</v>
      </c>
      <c r="F67" s="98">
        <v>50</v>
      </c>
      <c r="G67" s="98"/>
      <c r="H67" s="98"/>
      <c r="I67" s="102">
        <v>1</v>
      </c>
      <c r="J67" s="107">
        <v>50</v>
      </c>
      <c r="K67" s="65">
        <f t="shared" si="52"/>
        <v>1</v>
      </c>
      <c r="L67" s="104">
        <v>50</v>
      </c>
      <c r="M67" s="66">
        <f t="shared" si="53"/>
        <v>1</v>
      </c>
      <c r="N67" s="105">
        <v>50</v>
      </c>
      <c r="O67" s="106">
        <f t="shared" si="54"/>
        <v>1</v>
      </c>
      <c r="P67" s="98">
        <v>0</v>
      </c>
      <c r="Q67" s="98">
        <v>0</v>
      </c>
      <c r="R67" s="64">
        <v>1</v>
      </c>
      <c r="S67" s="88">
        <v>50</v>
      </c>
      <c r="T67" s="119">
        <f t="shared" si="56"/>
        <v>1</v>
      </c>
      <c r="U67" s="120"/>
      <c r="W67" s="121">
        <f t="shared" si="57"/>
        <v>50</v>
      </c>
      <c r="Z67" s="121">
        <f t="shared" si="58"/>
        <v>50</v>
      </c>
      <c r="AA67" s="121" t="s">
        <v>153</v>
      </c>
      <c r="AU67" s="121">
        <f t="shared" si="59"/>
        <v>50</v>
      </c>
      <c r="AV67" s="121" t="s">
        <v>144</v>
      </c>
    </row>
    <row r="68" spans="2:48" s="121" customFormat="1" hidden="1" x14ac:dyDescent="0.25">
      <c r="B68" s="101">
        <v>8</v>
      </c>
      <c r="C68" s="122" t="s">
        <v>76</v>
      </c>
      <c r="D68" s="101">
        <v>25</v>
      </c>
      <c r="E68" s="98">
        <v>24</v>
      </c>
      <c r="F68" s="98">
        <v>24</v>
      </c>
      <c r="G68" s="98"/>
      <c r="H68" s="98"/>
      <c r="I68" s="102">
        <v>1</v>
      </c>
      <c r="J68" s="107">
        <v>25</v>
      </c>
      <c r="K68" s="65">
        <f t="shared" si="52"/>
        <v>1</v>
      </c>
      <c r="L68" s="104">
        <v>25</v>
      </c>
      <c r="M68" s="66">
        <f t="shared" si="53"/>
        <v>1</v>
      </c>
      <c r="N68" s="105">
        <v>25</v>
      </c>
      <c r="O68" s="106">
        <f t="shared" si="54"/>
        <v>1</v>
      </c>
      <c r="P68" s="98">
        <v>1</v>
      </c>
      <c r="Q68" s="98">
        <v>1</v>
      </c>
      <c r="R68" s="64">
        <v>1</v>
      </c>
      <c r="S68" s="88">
        <v>25</v>
      </c>
      <c r="T68" s="119">
        <f t="shared" si="56"/>
        <v>1</v>
      </c>
      <c r="U68" s="120"/>
      <c r="W68" s="121">
        <f t="shared" si="57"/>
        <v>25</v>
      </c>
      <c r="Z68" s="121">
        <f t="shared" si="58"/>
        <v>25</v>
      </c>
      <c r="AA68" s="121" t="s">
        <v>153</v>
      </c>
      <c r="AU68" s="121">
        <f t="shared" si="59"/>
        <v>25</v>
      </c>
      <c r="AV68" s="121" t="s">
        <v>144</v>
      </c>
    </row>
    <row r="69" spans="2:48" s="121" customFormat="1" hidden="1" x14ac:dyDescent="0.25">
      <c r="B69" s="101">
        <v>9</v>
      </c>
      <c r="C69" s="122" t="s">
        <v>77</v>
      </c>
      <c r="D69" s="101">
        <v>29</v>
      </c>
      <c r="E69" s="98">
        <f t="shared" ref="E69:E78" si="60">D69-P69</f>
        <v>24</v>
      </c>
      <c r="F69" s="98">
        <f t="shared" si="50"/>
        <v>24</v>
      </c>
      <c r="G69" s="98"/>
      <c r="H69" s="98"/>
      <c r="I69" s="102">
        <v>1</v>
      </c>
      <c r="J69" s="107">
        <v>29</v>
      </c>
      <c r="K69" s="65">
        <f t="shared" si="52"/>
        <v>1</v>
      </c>
      <c r="L69" s="104">
        <v>29</v>
      </c>
      <c r="M69" s="66">
        <f t="shared" si="53"/>
        <v>1</v>
      </c>
      <c r="N69" s="105">
        <v>29</v>
      </c>
      <c r="O69" s="106">
        <f t="shared" si="54"/>
        <v>1</v>
      </c>
      <c r="P69" s="98">
        <v>5</v>
      </c>
      <c r="Q69" s="98">
        <v>5</v>
      </c>
      <c r="R69" s="64">
        <f t="shared" si="55"/>
        <v>1</v>
      </c>
      <c r="S69" s="88">
        <v>28</v>
      </c>
      <c r="T69" s="119">
        <f t="shared" si="56"/>
        <v>0.96551724137931039</v>
      </c>
      <c r="U69" s="120"/>
      <c r="W69" s="121">
        <f t="shared" si="57"/>
        <v>29</v>
      </c>
      <c r="Z69" s="121">
        <f t="shared" si="58"/>
        <v>29</v>
      </c>
      <c r="AA69" s="121" t="s">
        <v>153</v>
      </c>
      <c r="AU69" s="121">
        <f t="shared" si="59"/>
        <v>29</v>
      </c>
      <c r="AV69" s="121" t="s">
        <v>144</v>
      </c>
    </row>
    <row r="70" spans="2:48" s="121" customFormat="1" hidden="1" x14ac:dyDescent="0.25">
      <c r="B70" s="101">
        <v>10</v>
      </c>
      <c r="C70" s="122" t="s">
        <v>78</v>
      </c>
      <c r="D70" s="101">
        <v>10</v>
      </c>
      <c r="E70" s="98">
        <v>10</v>
      </c>
      <c r="F70" s="98">
        <f t="shared" si="50"/>
        <v>10</v>
      </c>
      <c r="G70" s="98"/>
      <c r="H70" s="98"/>
      <c r="I70" s="102">
        <v>1</v>
      </c>
      <c r="J70" s="107">
        <v>10</v>
      </c>
      <c r="K70" s="65">
        <f t="shared" si="52"/>
        <v>1</v>
      </c>
      <c r="L70" s="104">
        <v>10</v>
      </c>
      <c r="M70" s="66">
        <f t="shared" si="53"/>
        <v>1</v>
      </c>
      <c r="N70" s="105">
        <v>10</v>
      </c>
      <c r="O70" s="106">
        <f t="shared" si="54"/>
        <v>1</v>
      </c>
      <c r="P70" s="98">
        <v>0</v>
      </c>
      <c r="Q70" s="98">
        <v>0</v>
      </c>
      <c r="R70" s="64">
        <v>1</v>
      </c>
      <c r="S70" s="88">
        <v>10</v>
      </c>
      <c r="T70" s="119">
        <f t="shared" si="56"/>
        <v>1</v>
      </c>
      <c r="U70" s="120"/>
      <c r="W70" s="121">
        <f t="shared" si="57"/>
        <v>10</v>
      </c>
      <c r="Z70" s="121">
        <f t="shared" si="58"/>
        <v>10</v>
      </c>
      <c r="AA70" s="121" t="s">
        <v>153</v>
      </c>
      <c r="AU70" s="121">
        <f t="shared" si="59"/>
        <v>10</v>
      </c>
      <c r="AV70" s="121" t="s">
        <v>144</v>
      </c>
    </row>
    <row r="71" spans="2:48" s="121" customFormat="1" hidden="1" x14ac:dyDescent="0.25">
      <c r="B71" s="101">
        <v>11</v>
      </c>
      <c r="C71" s="122" t="s">
        <v>79</v>
      </c>
      <c r="D71" s="101">
        <v>10</v>
      </c>
      <c r="E71" s="98">
        <v>10</v>
      </c>
      <c r="F71" s="98">
        <v>10</v>
      </c>
      <c r="G71" s="98"/>
      <c r="H71" s="98"/>
      <c r="I71" s="102">
        <v>1</v>
      </c>
      <c r="J71" s="107">
        <v>10</v>
      </c>
      <c r="K71" s="65">
        <f t="shared" si="52"/>
        <v>1</v>
      </c>
      <c r="L71" s="104">
        <v>10</v>
      </c>
      <c r="M71" s="66">
        <f t="shared" si="53"/>
        <v>1</v>
      </c>
      <c r="N71" s="105">
        <v>10</v>
      </c>
      <c r="O71" s="106">
        <f t="shared" si="54"/>
        <v>1</v>
      </c>
      <c r="P71" s="98">
        <v>0</v>
      </c>
      <c r="Q71" s="98">
        <v>0</v>
      </c>
      <c r="R71" s="64">
        <v>1</v>
      </c>
      <c r="S71" s="88">
        <v>10</v>
      </c>
      <c r="T71" s="119">
        <f t="shared" si="56"/>
        <v>1</v>
      </c>
      <c r="U71" s="120"/>
      <c r="W71" s="121">
        <f t="shared" si="57"/>
        <v>10</v>
      </c>
      <c r="Z71" s="121">
        <f t="shared" si="58"/>
        <v>10</v>
      </c>
      <c r="AA71" s="121" t="s">
        <v>153</v>
      </c>
      <c r="AU71" s="121">
        <f t="shared" si="59"/>
        <v>10</v>
      </c>
      <c r="AV71" s="121" t="s">
        <v>144</v>
      </c>
    </row>
    <row r="72" spans="2:48" s="121" customFormat="1" hidden="1" x14ac:dyDescent="0.25">
      <c r="B72" s="101">
        <v>12</v>
      </c>
      <c r="C72" s="122" t="s">
        <v>80</v>
      </c>
      <c r="D72" s="101">
        <v>12</v>
      </c>
      <c r="E72" s="98">
        <v>12</v>
      </c>
      <c r="F72" s="98">
        <f t="shared" si="50"/>
        <v>12</v>
      </c>
      <c r="G72" s="98"/>
      <c r="H72" s="98"/>
      <c r="I72" s="102">
        <v>1</v>
      </c>
      <c r="J72" s="107">
        <v>12</v>
      </c>
      <c r="K72" s="65">
        <f t="shared" si="52"/>
        <v>1</v>
      </c>
      <c r="L72" s="104">
        <v>12</v>
      </c>
      <c r="M72" s="66">
        <f t="shared" si="53"/>
        <v>1</v>
      </c>
      <c r="N72" s="105">
        <v>12</v>
      </c>
      <c r="O72" s="106">
        <f t="shared" si="54"/>
        <v>1</v>
      </c>
      <c r="P72" s="98">
        <v>0</v>
      </c>
      <c r="Q72" s="98">
        <v>0</v>
      </c>
      <c r="R72" s="64">
        <v>1</v>
      </c>
      <c r="S72" s="88">
        <v>12</v>
      </c>
      <c r="T72" s="119">
        <f t="shared" si="56"/>
        <v>1</v>
      </c>
      <c r="U72" s="120"/>
      <c r="W72" s="121">
        <f t="shared" si="57"/>
        <v>12</v>
      </c>
      <c r="Z72" s="121">
        <f t="shared" si="58"/>
        <v>12</v>
      </c>
      <c r="AA72" s="121" t="s">
        <v>153</v>
      </c>
      <c r="AU72" s="121">
        <f t="shared" si="59"/>
        <v>12</v>
      </c>
      <c r="AV72" s="121" t="s">
        <v>144</v>
      </c>
    </row>
    <row r="73" spans="2:48" s="121" customFormat="1" hidden="1" x14ac:dyDescent="0.25">
      <c r="B73" s="101">
        <v>13</v>
      </c>
      <c r="C73" s="122" t="s">
        <v>81</v>
      </c>
      <c r="D73" s="101">
        <v>7</v>
      </c>
      <c r="E73" s="98">
        <f t="shared" si="60"/>
        <v>6</v>
      </c>
      <c r="F73" s="98">
        <f t="shared" si="50"/>
        <v>6</v>
      </c>
      <c r="G73" s="98"/>
      <c r="H73" s="98"/>
      <c r="I73" s="102">
        <f t="shared" si="51"/>
        <v>1</v>
      </c>
      <c r="J73" s="107">
        <v>7</v>
      </c>
      <c r="K73" s="65">
        <f t="shared" si="52"/>
        <v>1</v>
      </c>
      <c r="L73" s="104">
        <v>7</v>
      </c>
      <c r="M73" s="66">
        <f t="shared" si="53"/>
        <v>1</v>
      </c>
      <c r="N73" s="105">
        <v>7</v>
      </c>
      <c r="O73" s="106">
        <f t="shared" si="54"/>
        <v>1</v>
      </c>
      <c r="P73" s="98">
        <v>1</v>
      </c>
      <c r="Q73" s="98">
        <v>1</v>
      </c>
      <c r="R73" s="64">
        <f t="shared" si="55"/>
        <v>1</v>
      </c>
      <c r="S73" s="88">
        <v>7</v>
      </c>
      <c r="T73" s="119">
        <f t="shared" si="56"/>
        <v>1</v>
      </c>
      <c r="U73" s="120"/>
      <c r="W73" s="121">
        <f t="shared" si="57"/>
        <v>7</v>
      </c>
      <c r="Z73" s="121">
        <f t="shared" si="58"/>
        <v>7</v>
      </c>
      <c r="AA73" s="121" t="s">
        <v>153</v>
      </c>
      <c r="AU73" s="121">
        <f t="shared" si="59"/>
        <v>7</v>
      </c>
      <c r="AV73" s="121" t="s">
        <v>144</v>
      </c>
    </row>
    <row r="74" spans="2:48" s="121" customFormat="1" hidden="1" x14ac:dyDescent="0.25">
      <c r="B74" s="101">
        <v>14</v>
      </c>
      <c r="C74" s="122" t="s">
        <v>82</v>
      </c>
      <c r="D74" s="101">
        <v>8</v>
      </c>
      <c r="E74" s="98">
        <v>8</v>
      </c>
      <c r="F74" s="98">
        <f t="shared" si="50"/>
        <v>8</v>
      </c>
      <c r="G74" s="98"/>
      <c r="H74" s="98"/>
      <c r="I74" s="102">
        <v>1</v>
      </c>
      <c r="J74" s="107">
        <v>8</v>
      </c>
      <c r="K74" s="65">
        <f t="shared" si="52"/>
        <v>1</v>
      </c>
      <c r="L74" s="104">
        <v>8</v>
      </c>
      <c r="M74" s="66">
        <f t="shared" si="53"/>
        <v>1</v>
      </c>
      <c r="N74" s="105">
        <v>8</v>
      </c>
      <c r="O74" s="106">
        <f t="shared" si="54"/>
        <v>1</v>
      </c>
      <c r="P74" s="98">
        <v>0</v>
      </c>
      <c r="Q74" s="98">
        <v>0</v>
      </c>
      <c r="R74" s="64">
        <v>1</v>
      </c>
      <c r="S74" s="88">
        <v>8</v>
      </c>
      <c r="T74" s="119">
        <f t="shared" si="56"/>
        <v>1</v>
      </c>
      <c r="U74" s="120"/>
      <c r="W74" s="121">
        <f t="shared" si="57"/>
        <v>8</v>
      </c>
      <c r="Z74" s="121">
        <f t="shared" si="58"/>
        <v>8</v>
      </c>
      <c r="AA74" s="121" t="s">
        <v>153</v>
      </c>
      <c r="AU74" s="121">
        <f t="shared" si="59"/>
        <v>8</v>
      </c>
      <c r="AV74" s="121" t="s">
        <v>144</v>
      </c>
    </row>
    <row r="75" spans="2:48" s="121" customFormat="1" hidden="1" x14ac:dyDescent="0.25">
      <c r="B75" s="101">
        <v>15</v>
      </c>
      <c r="C75" s="122" t="s">
        <v>83</v>
      </c>
      <c r="D75" s="101">
        <v>20</v>
      </c>
      <c r="E75" s="98">
        <v>20</v>
      </c>
      <c r="F75" s="98">
        <v>20</v>
      </c>
      <c r="G75" s="98"/>
      <c r="H75" s="98"/>
      <c r="I75" s="102">
        <v>1</v>
      </c>
      <c r="J75" s="107">
        <v>20</v>
      </c>
      <c r="K75" s="65">
        <f t="shared" si="52"/>
        <v>1</v>
      </c>
      <c r="L75" s="104">
        <v>20</v>
      </c>
      <c r="M75" s="66">
        <f t="shared" si="53"/>
        <v>1</v>
      </c>
      <c r="N75" s="105">
        <v>20</v>
      </c>
      <c r="O75" s="106">
        <f t="shared" si="54"/>
        <v>1</v>
      </c>
      <c r="P75" s="98">
        <v>0</v>
      </c>
      <c r="Q75" s="98">
        <v>0</v>
      </c>
      <c r="R75" s="64">
        <v>1</v>
      </c>
      <c r="S75" s="88">
        <v>20</v>
      </c>
      <c r="T75" s="119">
        <f t="shared" si="56"/>
        <v>1</v>
      </c>
      <c r="U75" s="120"/>
      <c r="W75" s="121">
        <f t="shared" si="57"/>
        <v>20</v>
      </c>
      <c r="Z75" s="121">
        <f t="shared" si="58"/>
        <v>20</v>
      </c>
      <c r="AA75" s="121" t="s">
        <v>153</v>
      </c>
      <c r="AU75" s="121">
        <f t="shared" si="59"/>
        <v>20</v>
      </c>
      <c r="AV75" s="121" t="s">
        <v>144</v>
      </c>
    </row>
    <row r="76" spans="2:48" s="121" customFormat="1" hidden="1" x14ac:dyDescent="0.25">
      <c r="B76" s="101">
        <v>16</v>
      </c>
      <c r="C76" s="122" t="s">
        <v>84</v>
      </c>
      <c r="D76" s="101">
        <v>15</v>
      </c>
      <c r="E76" s="98">
        <v>11</v>
      </c>
      <c r="F76" s="98">
        <f t="shared" si="50"/>
        <v>11</v>
      </c>
      <c r="G76" s="98"/>
      <c r="H76" s="98"/>
      <c r="I76" s="102">
        <v>1</v>
      </c>
      <c r="J76" s="107">
        <v>15</v>
      </c>
      <c r="K76" s="65">
        <f t="shared" si="52"/>
        <v>1</v>
      </c>
      <c r="L76" s="104">
        <v>15</v>
      </c>
      <c r="M76" s="66">
        <f t="shared" si="53"/>
        <v>1</v>
      </c>
      <c r="N76" s="105">
        <v>15</v>
      </c>
      <c r="O76" s="106">
        <f t="shared" si="54"/>
        <v>1</v>
      </c>
      <c r="P76" s="98">
        <v>4</v>
      </c>
      <c r="Q76" s="98">
        <v>4</v>
      </c>
      <c r="R76" s="64">
        <f t="shared" si="55"/>
        <v>1</v>
      </c>
      <c r="S76" s="88">
        <v>6</v>
      </c>
      <c r="T76" s="119">
        <f t="shared" si="56"/>
        <v>0.4</v>
      </c>
      <c r="U76" s="120"/>
      <c r="W76" s="121">
        <f t="shared" si="57"/>
        <v>15</v>
      </c>
      <c r="Z76" s="121">
        <f t="shared" si="58"/>
        <v>15</v>
      </c>
      <c r="AA76" s="121" t="s">
        <v>153</v>
      </c>
      <c r="AU76" s="121">
        <f t="shared" si="59"/>
        <v>15</v>
      </c>
      <c r="AV76" s="121" t="s">
        <v>144</v>
      </c>
    </row>
    <row r="77" spans="2:48" s="121" customFormat="1" hidden="1" x14ac:dyDescent="0.25">
      <c r="B77" s="101">
        <v>17</v>
      </c>
      <c r="C77" s="122" t="s">
        <v>85</v>
      </c>
      <c r="D77" s="101">
        <v>5</v>
      </c>
      <c r="E77" s="98">
        <v>3</v>
      </c>
      <c r="F77" s="98">
        <v>3</v>
      </c>
      <c r="G77" s="98"/>
      <c r="H77" s="98"/>
      <c r="I77" s="102">
        <v>1</v>
      </c>
      <c r="J77" s="107">
        <v>5</v>
      </c>
      <c r="K77" s="65">
        <f t="shared" si="52"/>
        <v>1</v>
      </c>
      <c r="L77" s="104">
        <v>5</v>
      </c>
      <c r="M77" s="66">
        <f t="shared" si="53"/>
        <v>1</v>
      </c>
      <c r="N77" s="105">
        <v>5</v>
      </c>
      <c r="O77" s="106">
        <f t="shared" si="54"/>
        <v>1</v>
      </c>
      <c r="P77" s="98">
        <v>2</v>
      </c>
      <c r="Q77" s="98">
        <v>2</v>
      </c>
      <c r="R77" s="64">
        <v>1</v>
      </c>
      <c r="S77" s="88">
        <v>5</v>
      </c>
      <c r="T77" s="119">
        <f t="shared" si="56"/>
        <v>1</v>
      </c>
      <c r="U77" s="120"/>
      <c r="W77" s="121">
        <f t="shared" si="57"/>
        <v>5</v>
      </c>
      <c r="Z77" s="121">
        <f t="shared" si="58"/>
        <v>5</v>
      </c>
      <c r="AA77" s="121" t="s">
        <v>153</v>
      </c>
      <c r="AU77" s="121">
        <f t="shared" si="59"/>
        <v>5</v>
      </c>
      <c r="AV77" s="121" t="s">
        <v>144</v>
      </c>
    </row>
    <row r="78" spans="2:48" s="121" customFormat="1" hidden="1" x14ac:dyDescent="0.25">
      <c r="B78" s="101">
        <v>18</v>
      </c>
      <c r="C78" s="122" t="s">
        <v>86</v>
      </c>
      <c r="D78" s="101">
        <v>3</v>
      </c>
      <c r="E78" s="98">
        <f t="shared" si="60"/>
        <v>0</v>
      </c>
      <c r="F78" s="98">
        <f t="shared" si="50"/>
        <v>0</v>
      </c>
      <c r="G78" s="98"/>
      <c r="H78" s="98"/>
      <c r="I78" s="102">
        <v>1</v>
      </c>
      <c r="J78" s="107">
        <v>3</v>
      </c>
      <c r="K78" s="65">
        <f t="shared" si="52"/>
        <v>1</v>
      </c>
      <c r="L78" s="104">
        <v>3</v>
      </c>
      <c r="M78" s="66">
        <f t="shared" si="53"/>
        <v>1</v>
      </c>
      <c r="N78" s="105">
        <v>3</v>
      </c>
      <c r="O78" s="106">
        <f t="shared" si="54"/>
        <v>1</v>
      </c>
      <c r="P78" s="98">
        <v>3</v>
      </c>
      <c r="Q78" s="98">
        <v>3</v>
      </c>
      <c r="R78" s="64">
        <v>1</v>
      </c>
      <c r="S78" s="88">
        <v>3</v>
      </c>
      <c r="T78" s="119">
        <f t="shared" si="56"/>
        <v>1</v>
      </c>
      <c r="U78" s="120"/>
      <c r="W78" s="121">
        <f t="shared" si="57"/>
        <v>3</v>
      </c>
      <c r="Z78" s="121">
        <f t="shared" si="58"/>
        <v>3</v>
      </c>
      <c r="AA78" s="121" t="s">
        <v>153</v>
      </c>
      <c r="AU78" s="121">
        <f t="shared" si="59"/>
        <v>3</v>
      </c>
      <c r="AV78" s="121" t="s">
        <v>144</v>
      </c>
    </row>
    <row r="79" spans="2:48" s="126" customFormat="1" hidden="1" x14ac:dyDescent="0.25">
      <c r="B79" s="280" t="s">
        <v>46</v>
      </c>
      <c r="C79" s="280"/>
      <c r="D79" s="123">
        <f>SUM(D61:D78)</f>
        <v>677</v>
      </c>
      <c r="E79" s="123">
        <f>SUM(E61:E78)</f>
        <v>631</v>
      </c>
      <c r="F79" s="123">
        <f>SUM(F61:F78)</f>
        <v>631</v>
      </c>
      <c r="G79" s="123"/>
      <c r="H79" s="123"/>
      <c r="I79" s="124">
        <f>F79/E79</f>
        <v>1</v>
      </c>
      <c r="J79" s="123">
        <f>SUM(J61:J78)</f>
        <v>677</v>
      </c>
      <c r="K79" s="124">
        <f t="shared" si="52"/>
        <v>1</v>
      </c>
      <c r="L79" s="123">
        <f>SUM(L61:L78)</f>
        <v>677</v>
      </c>
      <c r="M79" s="124">
        <f t="shared" si="53"/>
        <v>1</v>
      </c>
      <c r="N79" s="123">
        <f>SUM(N61:N78)</f>
        <v>677</v>
      </c>
      <c r="O79" s="124">
        <f>N79/(D79)</f>
        <v>1</v>
      </c>
      <c r="P79" s="123">
        <f>SUM(P61:P78)</f>
        <v>46</v>
      </c>
      <c r="Q79" s="123">
        <f>SUM(Q61:Q78)</f>
        <v>46</v>
      </c>
      <c r="R79" s="124">
        <f>Q79/P79</f>
        <v>1</v>
      </c>
      <c r="S79" s="123">
        <f>SUM(S61:S78)</f>
        <v>611</v>
      </c>
      <c r="T79" s="124">
        <f t="shared" si="56"/>
        <v>0.9025110782865583</v>
      </c>
      <c r="U79" s="125"/>
      <c r="W79" s="121">
        <f t="shared" si="57"/>
        <v>677</v>
      </c>
      <c r="X79" s="121"/>
    </row>
    <row r="80" spans="2:48" s="121" customFormat="1" hidden="1" x14ac:dyDescent="0.25">
      <c r="B80" s="281" t="s">
        <v>18</v>
      </c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128"/>
    </row>
    <row r="81" spans="2:48" s="121" customFormat="1" hidden="1" x14ac:dyDescent="0.25">
      <c r="B81" s="101">
        <v>1</v>
      </c>
      <c r="C81" s="122" t="s">
        <v>87</v>
      </c>
      <c r="D81" s="101">
        <v>62</v>
      </c>
      <c r="E81" s="98">
        <v>49</v>
      </c>
      <c r="F81" s="98">
        <v>49</v>
      </c>
      <c r="G81" s="98"/>
      <c r="H81" s="98"/>
      <c r="I81" s="64">
        <f t="shared" ref="I81:I91" si="61">F81/E81</f>
        <v>1</v>
      </c>
      <c r="J81" s="107">
        <v>62</v>
      </c>
      <c r="K81" s="65">
        <f>J81/D81</f>
        <v>1</v>
      </c>
      <c r="L81" s="104">
        <v>62</v>
      </c>
      <c r="M81" s="66">
        <f t="shared" ref="M81:M93" si="62">L81/D81</f>
        <v>1</v>
      </c>
      <c r="N81" s="105">
        <v>62</v>
      </c>
      <c r="O81" s="106">
        <f>N81/L81</f>
        <v>1</v>
      </c>
      <c r="P81" s="98">
        <v>13</v>
      </c>
      <c r="Q81" s="98">
        <v>13</v>
      </c>
      <c r="R81" s="64">
        <f>Q81/P81</f>
        <v>1</v>
      </c>
      <c r="S81" s="88">
        <v>62</v>
      </c>
      <c r="T81" s="119">
        <f t="shared" ref="T81:T93" si="63">S81/D81</f>
        <v>1</v>
      </c>
      <c r="U81" s="120"/>
      <c r="W81" s="121">
        <f>E81+P81</f>
        <v>62</v>
      </c>
      <c r="Z81" s="121">
        <f t="shared" ref="Z81:Z92" si="64">E81+P81</f>
        <v>62</v>
      </c>
      <c r="AA81" s="121" t="s">
        <v>153</v>
      </c>
      <c r="AU81" s="121">
        <f t="shared" ref="AU81:AU92" si="65">F81+Q81</f>
        <v>62</v>
      </c>
      <c r="AV81" s="121" t="s">
        <v>144</v>
      </c>
    </row>
    <row r="82" spans="2:48" s="121" customFormat="1" hidden="1" x14ac:dyDescent="0.25">
      <c r="B82" s="101">
        <v>2</v>
      </c>
      <c r="C82" s="122" t="s">
        <v>88</v>
      </c>
      <c r="D82" s="101">
        <v>39</v>
      </c>
      <c r="E82" s="98">
        <v>33</v>
      </c>
      <c r="F82" s="98">
        <v>33</v>
      </c>
      <c r="G82" s="98"/>
      <c r="H82" s="98"/>
      <c r="I82" s="64">
        <f t="shared" si="61"/>
        <v>1</v>
      </c>
      <c r="J82" s="107">
        <v>39</v>
      </c>
      <c r="K82" s="65">
        <f t="shared" ref="K82:K93" si="66">J82/D82</f>
        <v>1</v>
      </c>
      <c r="L82" s="104">
        <v>39</v>
      </c>
      <c r="M82" s="66">
        <f t="shared" si="62"/>
        <v>1</v>
      </c>
      <c r="N82" s="105">
        <v>39</v>
      </c>
      <c r="O82" s="106">
        <f t="shared" ref="O82:O92" si="67">N82/D82</f>
        <v>1</v>
      </c>
      <c r="P82" s="98">
        <v>6</v>
      </c>
      <c r="Q82" s="98">
        <v>6</v>
      </c>
      <c r="R82" s="64">
        <f t="shared" ref="R82:R92" si="68">Q82/P82</f>
        <v>1</v>
      </c>
      <c r="S82" s="88">
        <v>39</v>
      </c>
      <c r="T82" s="119">
        <f t="shared" si="63"/>
        <v>1</v>
      </c>
      <c r="U82" s="120"/>
      <c r="W82" s="121">
        <f>E82+P82</f>
        <v>39</v>
      </c>
      <c r="Z82" s="121">
        <f t="shared" si="64"/>
        <v>39</v>
      </c>
      <c r="AA82" s="121" t="s">
        <v>153</v>
      </c>
      <c r="AU82" s="121">
        <f t="shared" si="65"/>
        <v>39</v>
      </c>
      <c r="AV82" s="121" t="s">
        <v>144</v>
      </c>
    </row>
    <row r="83" spans="2:48" s="121" customFormat="1" hidden="1" x14ac:dyDescent="0.25">
      <c r="B83" s="101">
        <v>3</v>
      </c>
      <c r="C83" s="122" t="s">
        <v>89</v>
      </c>
      <c r="D83" s="101">
        <v>13</v>
      </c>
      <c r="E83" s="98">
        <v>2</v>
      </c>
      <c r="F83" s="98">
        <v>2</v>
      </c>
      <c r="G83" s="98"/>
      <c r="H83" s="98"/>
      <c r="I83" s="64">
        <v>1</v>
      </c>
      <c r="J83" s="107">
        <v>13</v>
      </c>
      <c r="K83" s="65">
        <f t="shared" si="66"/>
        <v>1</v>
      </c>
      <c r="L83" s="104">
        <v>13</v>
      </c>
      <c r="M83" s="66">
        <f t="shared" si="62"/>
        <v>1</v>
      </c>
      <c r="N83" s="105">
        <v>13</v>
      </c>
      <c r="O83" s="106">
        <f t="shared" si="67"/>
        <v>1</v>
      </c>
      <c r="P83" s="98">
        <v>11</v>
      </c>
      <c r="Q83" s="98">
        <v>11</v>
      </c>
      <c r="R83" s="64">
        <f t="shared" si="68"/>
        <v>1</v>
      </c>
      <c r="S83" s="88">
        <v>13</v>
      </c>
      <c r="T83" s="119">
        <f t="shared" si="63"/>
        <v>1</v>
      </c>
      <c r="U83" s="120"/>
      <c r="W83" s="121">
        <f>E83+P83</f>
        <v>13</v>
      </c>
      <c r="Z83" s="121">
        <f t="shared" si="64"/>
        <v>13</v>
      </c>
      <c r="AA83" s="121" t="s">
        <v>153</v>
      </c>
      <c r="AU83" s="121">
        <f t="shared" si="65"/>
        <v>13</v>
      </c>
      <c r="AV83" s="121" t="s">
        <v>144</v>
      </c>
    </row>
    <row r="84" spans="2:48" s="121" customFormat="1" hidden="1" x14ac:dyDescent="0.25">
      <c r="B84" s="101">
        <v>4</v>
      </c>
      <c r="C84" s="122" t="s">
        <v>90</v>
      </c>
      <c r="D84" s="101">
        <v>25</v>
      </c>
      <c r="E84" s="98">
        <v>19</v>
      </c>
      <c r="F84" s="98">
        <v>19</v>
      </c>
      <c r="G84" s="98"/>
      <c r="H84" s="98"/>
      <c r="I84" s="64">
        <v>1</v>
      </c>
      <c r="J84" s="107">
        <v>25</v>
      </c>
      <c r="K84" s="65">
        <f t="shared" si="66"/>
        <v>1</v>
      </c>
      <c r="L84" s="104">
        <v>25</v>
      </c>
      <c r="M84" s="66">
        <f t="shared" si="62"/>
        <v>1</v>
      </c>
      <c r="N84" s="105">
        <v>25</v>
      </c>
      <c r="O84" s="106">
        <f t="shared" si="67"/>
        <v>1</v>
      </c>
      <c r="P84" s="98">
        <v>6</v>
      </c>
      <c r="Q84" s="98">
        <v>6</v>
      </c>
      <c r="R84" s="64">
        <f t="shared" si="68"/>
        <v>1</v>
      </c>
      <c r="S84" s="88">
        <v>25</v>
      </c>
      <c r="T84" s="119">
        <f t="shared" si="63"/>
        <v>1</v>
      </c>
      <c r="U84" s="120"/>
      <c r="W84" s="121">
        <f t="shared" ref="W84:W93" si="69">E84+P84</f>
        <v>25</v>
      </c>
      <c r="Z84" s="121">
        <f t="shared" si="64"/>
        <v>25</v>
      </c>
      <c r="AA84" s="121" t="s">
        <v>153</v>
      </c>
      <c r="AU84" s="121">
        <f t="shared" si="65"/>
        <v>25</v>
      </c>
      <c r="AV84" s="121" t="s">
        <v>144</v>
      </c>
    </row>
    <row r="85" spans="2:48" s="121" customFormat="1" hidden="1" x14ac:dyDescent="0.25">
      <c r="B85" s="101">
        <v>5</v>
      </c>
      <c r="C85" s="122" t="s">
        <v>91</v>
      </c>
      <c r="D85" s="101">
        <v>163</v>
      </c>
      <c r="E85" s="98">
        <v>69</v>
      </c>
      <c r="F85" s="98">
        <v>69</v>
      </c>
      <c r="G85" s="98"/>
      <c r="H85" s="98"/>
      <c r="I85" s="64">
        <f t="shared" si="61"/>
        <v>1</v>
      </c>
      <c r="J85" s="107">
        <v>163</v>
      </c>
      <c r="K85" s="65">
        <f t="shared" si="66"/>
        <v>1</v>
      </c>
      <c r="L85" s="104">
        <v>163</v>
      </c>
      <c r="M85" s="66">
        <f t="shared" si="62"/>
        <v>1</v>
      </c>
      <c r="N85" s="105">
        <v>163</v>
      </c>
      <c r="O85" s="106">
        <f t="shared" si="67"/>
        <v>1</v>
      </c>
      <c r="P85" s="98">
        <v>94</v>
      </c>
      <c r="Q85" s="98">
        <v>94</v>
      </c>
      <c r="R85" s="64">
        <f t="shared" si="68"/>
        <v>1</v>
      </c>
      <c r="S85" s="88">
        <v>163</v>
      </c>
      <c r="T85" s="119">
        <f t="shared" si="63"/>
        <v>1</v>
      </c>
      <c r="U85" s="120"/>
      <c r="W85" s="121">
        <f t="shared" si="69"/>
        <v>163</v>
      </c>
      <c r="Z85" s="121">
        <f t="shared" si="64"/>
        <v>163</v>
      </c>
      <c r="AA85" s="121" t="s">
        <v>153</v>
      </c>
      <c r="AU85" s="121">
        <f t="shared" si="65"/>
        <v>163</v>
      </c>
      <c r="AV85" s="121" t="s">
        <v>144</v>
      </c>
    </row>
    <row r="86" spans="2:48" s="121" customFormat="1" hidden="1" x14ac:dyDescent="0.25">
      <c r="B86" s="101">
        <v>6</v>
      </c>
      <c r="C86" s="122" t="s">
        <v>92</v>
      </c>
      <c r="D86" s="101">
        <v>50</v>
      </c>
      <c r="E86" s="98">
        <v>0</v>
      </c>
      <c r="F86" s="98">
        <v>0</v>
      </c>
      <c r="G86" s="98"/>
      <c r="H86" s="98"/>
      <c r="I86" s="64">
        <v>1</v>
      </c>
      <c r="J86" s="107">
        <v>50</v>
      </c>
      <c r="K86" s="65">
        <f t="shared" si="66"/>
        <v>1</v>
      </c>
      <c r="L86" s="104">
        <v>50</v>
      </c>
      <c r="M86" s="66">
        <f t="shared" si="62"/>
        <v>1</v>
      </c>
      <c r="N86" s="105">
        <v>50</v>
      </c>
      <c r="O86" s="106">
        <f t="shared" si="67"/>
        <v>1</v>
      </c>
      <c r="P86" s="98">
        <v>50</v>
      </c>
      <c r="Q86" s="98">
        <v>50</v>
      </c>
      <c r="R86" s="64">
        <f t="shared" si="68"/>
        <v>1</v>
      </c>
      <c r="S86" s="88">
        <v>50</v>
      </c>
      <c r="T86" s="119">
        <f t="shared" si="63"/>
        <v>1</v>
      </c>
      <c r="U86" s="120"/>
      <c r="W86" s="121">
        <f t="shared" si="69"/>
        <v>50</v>
      </c>
      <c r="Z86" s="121">
        <f t="shared" si="64"/>
        <v>50</v>
      </c>
      <c r="AA86" s="121" t="s">
        <v>153</v>
      </c>
      <c r="AU86" s="121">
        <f t="shared" si="65"/>
        <v>50</v>
      </c>
      <c r="AV86" s="121" t="s">
        <v>144</v>
      </c>
    </row>
    <row r="87" spans="2:48" s="121" customFormat="1" hidden="1" x14ac:dyDescent="0.25">
      <c r="B87" s="101">
        <v>7</v>
      </c>
      <c r="C87" s="122" t="s">
        <v>156</v>
      </c>
      <c r="D87" s="101">
        <v>42</v>
      </c>
      <c r="E87" s="98">
        <v>14</v>
      </c>
      <c r="F87" s="98">
        <v>14</v>
      </c>
      <c r="G87" s="98"/>
      <c r="H87" s="98"/>
      <c r="I87" s="64">
        <f t="shared" si="61"/>
        <v>1</v>
      </c>
      <c r="J87" s="107">
        <v>42</v>
      </c>
      <c r="K87" s="65">
        <f t="shared" si="66"/>
        <v>1</v>
      </c>
      <c r="L87" s="104">
        <v>42</v>
      </c>
      <c r="M87" s="66">
        <f t="shared" si="62"/>
        <v>1</v>
      </c>
      <c r="N87" s="105">
        <v>42</v>
      </c>
      <c r="O87" s="106">
        <f t="shared" si="67"/>
        <v>1</v>
      </c>
      <c r="P87" s="98">
        <v>28</v>
      </c>
      <c r="Q87" s="98">
        <v>28</v>
      </c>
      <c r="R87" s="64">
        <f t="shared" si="68"/>
        <v>1</v>
      </c>
      <c r="S87" s="88">
        <v>42</v>
      </c>
      <c r="T87" s="119">
        <f t="shared" si="63"/>
        <v>1</v>
      </c>
      <c r="U87" s="120"/>
      <c r="W87" s="121">
        <f t="shared" si="69"/>
        <v>42</v>
      </c>
      <c r="Z87" s="161">
        <f t="shared" si="64"/>
        <v>42</v>
      </c>
      <c r="AA87" s="121" t="s">
        <v>153</v>
      </c>
      <c r="AU87" s="121">
        <f t="shared" si="65"/>
        <v>42</v>
      </c>
      <c r="AV87" s="121" t="s">
        <v>144</v>
      </c>
    </row>
    <row r="88" spans="2:48" s="121" customFormat="1" hidden="1" x14ac:dyDescent="0.25">
      <c r="B88" s="101">
        <v>8</v>
      </c>
      <c r="C88" s="122" t="s">
        <v>94</v>
      </c>
      <c r="D88" s="101">
        <v>24</v>
      </c>
      <c r="E88" s="98">
        <v>16</v>
      </c>
      <c r="F88" s="98">
        <v>16</v>
      </c>
      <c r="G88" s="98"/>
      <c r="H88" s="98"/>
      <c r="I88" s="64">
        <v>1</v>
      </c>
      <c r="J88" s="107">
        <v>24</v>
      </c>
      <c r="K88" s="65">
        <f t="shared" si="66"/>
        <v>1</v>
      </c>
      <c r="L88" s="104">
        <v>24</v>
      </c>
      <c r="M88" s="66">
        <f t="shared" si="62"/>
        <v>1</v>
      </c>
      <c r="N88" s="105">
        <v>24</v>
      </c>
      <c r="O88" s="106">
        <f t="shared" si="67"/>
        <v>1</v>
      </c>
      <c r="P88" s="98">
        <v>8</v>
      </c>
      <c r="Q88" s="98">
        <v>8</v>
      </c>
      <c r="R88" s="64">
        <f t="shared" si="68"/>
        <v>1</v>
      </c>
      <c r="S88" s="88">
        <v>24</v>
      </c>
      <c r="T88" s="119">
        <f t="shared" si="63"/>
        <v>1</v>
      </c>
      <c r="U88" s="120"/>
      <c r="W88" s="121">
        <f t="shared" si="69"/>
        <v>24</v>
      </c>
      <c r="Z88" s="121">
        <f t="shared" si="64"/>
        <v>24</v>
      </c>
      <c r="AA88" s="121" t="s">
        <v>153</v>
      </c>
      <c r="AU88" s="121">
        <f t="shared" si="65"/>
        <v>24</v>
      </c>
      <c r="AV88" s="121" t="s">
        <v>144</v>
      </c>
    </row>
    <row r="89" spans="2:48" s="121" customFormat="1" hidden="1" x14ac:dyDescent="0.25">
      <c r="B89" s="101">
        <v>9</v>
      </c>
      <c r="C89" s="122" t="s">
        <v>95</v>
      </c>
      <c r="D89" s="101">
        <v>63</v>
      </c>
      <c r="E89" s="98">
        <v>28</v>
      </c>
      <c r="F89" s="98">
        <v>28</v>
      </c>
      <c r="G89" s="98"/>
      <c r="H89" s="98"/>
      <c r="I89" s="64">
        <f t="shared" si="61"/>
        <v>1</v>
      </c>
      <c r="J89" s="107">
        <v>63</v>
      </c>
      <c r="K89" s="65">
        <f t="shared" si="66"/>
        <v>1</v>
      </c>
      <c r="L89" s="104">
        <v>63</v>
      </c>
      <c r="M89" s="66">
        <f t="shared" si="62"/>
        <v>1</v>
      </c>
      <c r="N89" s="105">
        <v>63</v>
      </c>
      <c r="O89" s="106">
        <f t="shared" si="67"/>
        <v>1</v>
      </c>
      <c r="P89" s="98">
        <v>35</v>
      </c>
      <c r="Q89" s="98">
        <v>35</v>
      </c>
      <c r="R89" s="64">
        <f t="shared" si="68"/>
        <v>1</v>
      </c>
      <c r="S89" s="88">
        <v>63</v>
      </c>
      <c r="T89" s="119">
        <f t="shared" si="63"/>
        <v>1</v>
      </c>
      <c r="U89" s="120"/>
      <c r="W89" s="121">
        <f t="shared" si="69"/>
        <v>63</v>
      </c>
      <c r="Z89" s="121">
        <f t="shared" si="64"/>
        <v>63</v>
      </c>
      <c r="AA89" s="121" t="s">
        <v>153</v>
      </c>
      <c r="AU89" s="121">
        <f t="shared" si="65"/>
        <v>63</v>
      </c>
      <c r="AV89" s="121" t="s">
        <v>144</v>
      </c>
    </row>
    <row r="90" spans="2:48" s="121" customFormat="1" hidden="1" x14ac:dyDescent="0.25">
      <c r="B90" s="101">
        <v>10</v>
      </c>
      <c r="C90" s="122" t="s">
        <v>96</v>
      </c>
      <c r="D90" s="101">
        <v>103</v>
      </c>
      <c r="E90" s="98">
        <v>34</v>
      </c>
      <c r="F90" s="98">
        <v>34</v>
      </c>
      <c r="G90" s="98"/>
      <c r="H90" s="98"/>
      <c r="I90" s="64">
        <f t="shared" si="61"/>
        <v>1</v>
      </c>
      <c r="J90" s="107">
        <v>103</v>
      </c>
      <c r="K90" s="65">
        <f t="shared" si="66"/>
        <v>1</v>
      </c>
      <c r="L90" s="104">
        <v>103</v>
      </c>
      <c r="M90" s="66">
        <f t="shared" si="62"/>
        <v>1</v>
      </c>
      <c r="N90" s="105">
        <v>103</v>
      </c>
      <c r="O90" s="106">
        <f t="shared" si="67"/>
        <v>1</v>
      </c>
      <c r="P90" s="98">
        <v>69</v>
      </c>
      <c r="Q90" s="98">
        <v>69</v>
      </c>
      <c r="R90" s="64">
        <f t="shared" si="68"/>
        <v>1</v>
      </c>
      <c r="S90" s="88">
        <v>103</v>
      </c>
      <c r="T90" s="119">
        <f t="shared" si="63"/>
        <v>1</v>
      </c>
      <c r="U90" s="120"/>
      <c r="W90" s="121">
        <f t="shared" si="69"/>
        <v>103</v>
      </c>
      <c r="Z90" s="121">
        <f t="shared" si="64"/>
        <v>103</v>
      </c>
      <c r="AA90" s="121" t="s">
        <v>153</v>
      </c>
      <c r="AU90" s="121">
        <f t="shared" si="65"/>
        <v>103</v>
      </c>
      <c r="AV90" s="121" t="s">
        <v>144</v>
      </c>
    </row>
    <row r="91" spans="2:48" s="121" customFormat="1" hidden="1" x14ac:dyDescent="0.25">
      <c r="B91" s="101">
        <v>11</v>
      </c>
      <c r="C91" s="122" t="s">
        <v>97</v>
      </c>
      <c r="D91" s="101">
        <v>26</v>
      </c>
      <c r="E91" s="98">
        <v>5</v>
      </c>
      <c r="F91" s="98">
        <v>5</v>
      </c>
      <c r="G91" s="98"/>
      <c r="H91" s="98"/>
      <c r="I91" s="64">
        <f t="shared" si="61"/>
        <v>1</v>
      </c>
      <c r="J91" s="107">
        <v>26</v>
      </c>
      <c r="K91" s="65">
        <f t="shared" si="66"/>
        <v>1</v>
      </c>
      <c r="L91" s="104">
        <v>26</v>
      </c>
      <c r="M91" s="66">
        <f t="shared" si="62"/>
        <v>1</v>
      </c>
      <c r="N91" s="105">
        <v>26</v>
      </c>
      <c r="O91" s="106">
        <f t="shared" si="67"/>
        <v>1</v>
      </c>
      <c r="P91" s="98">
        <v>21</v>
      </c>
      <c r="Q91" s="98">
        <v>21</v>
      </c>
      <c r="R91" s="64">
        <f t="shared" si="68"/>
        <v>1</v>
      </c>
      <c r="S91" s="88">
        <v>26</v>
      </c>
      <c r="T91" s="119">
        <f t="shared" si="63"/>
        <v>1</v>
      </c>
      <c r="U91" s="120"/>
      <c r="W91" s="121">
        <f t="shared" si="69"/>
        <v>26</v>
      </c>
      <c r="Z91" s="121">
        <f t="shared" si="64"/>
        <v>26</v>
      </c>
      <c r="AA91" s="121" t="s">
        <v>153</v>
      </c>
      <c r="AU91" s="121">
        <f t="shared" si="65"/>
        <v>26</v>
      </c>
      <c r="AV91" s="121" t="s">
        <v>144</v>
      </c>
    </row>
    <row r="92" spans="2:48" s="121" customFormat="1" hidden="1" x14ac:dyDescent="0.25">
      <c r="B92" s="101">
        <v>12</v>
      </c>
      <c r="C92" s="122" t="s">
        <v>98</v>
      </c>
      <c r="D92" s="101">
        <v>28</v>
      </c>
      <c r="E92" s="98">
        <v>3</v>
      </c>
      <c r="F92" s="98">
        <v>3</v>
      </c>
      <c r="G92" s="98"/>
      <c r="H92" s="98"/>
      <c r="I92" s="64">
        <v>1</v>
      </c>
      <c r="J92" s="107">
        <v>28</v>
      </c>
      <c r="K92" s="65">
        <f t="shared" si="66"/>
        <v>1</v>
      </c>
      <c r="L92" s="104">
        <v>28</v>
      </c>
      <c r="M92" s="66">
        <f t="shared" si="62"/>
        <v>1</v>
      </c>
      <c r="N92" s="105">
        <v>28</v>
      </c>
      <c r="O92" s="106">
        <f t="shared" si="67"/>
        <v>1</v>
      </c>
      <c r="P92" s="98">
        <v>25</v>
      </c>
      <c r="Q92" s="98">
        <v>25</v>
      </c>
      <c r="R92" s="64">
        <f t="shared" si="68"/>
        <v>1</v>
      </c>
      <c r="S92" s="88">
        <v>28</v>
      </c>
      <c r="T92" s="119">
        <f t="shared" si="63"/>
        <v>1</v>
      </c>
      <c r="U92" s="120"/>
      <c r="W92" s="121">
        <f t="shared" si="69"/>
        <v>28</v>
      </c>
      <c r="Z92" s="121">
        <f t="shared" si="64"/>
        <v>28</v>
      </c>
      <c r="AA92" s="121" t="s">
        <v>153</v>
      </c>
      <c r="AU92" s="121">
        <f t="shared" si="65"/>
        <v>28</v>
      </c>
      <c r="AV92" s="121" t="s">
        <v>144</v>
      </c>
    </row>
    <row r="93" spans="2:48" s="126" customFormat="1" hidden="1" x14ac:dyDescent="0.25">
      <c r="B93" s="280" t="s">
        <v>46</v>
      </c>
      <c r="C93" s="280"/>
      <c r="D93" s="123">
        <f>SUM(D81:D92)</f>
        <v>638</v>
      </c>
      <c r="E93" s="123">
        <f>SUM(E81:E92)</f>
        <v>272</v>
      </c>
      <c r="F93" s="123">
        <f>SUM(F81:F92)</f>
        <v>272</v>
      </c>
      <c r="G93" s="123"/>
      <c r="H93" s="123"/>
      <c r="I93" s="124">
        <f>F93/E93</f>
        <v>1</v>
      </c>
      <c r="J93" s="123">
        <f>SUM(J81:J92)</f>
        <v>638</v>
      </c>
      <c r="K93" s="124">
        <f t="shared" si="66"/>
        <v>1</v>
      </c>
      <c r="L93" s="123">
        <f>SUM(L81:L92)</f>
        <v>638</v>
      </c>
      <c r="M93" s="124">
        <f t="shared" si="62"/>
        <v>1</v>
      </c>
      <c r="N93" s="123">
        <f>SUM(N81:N92)</f>
        <v>638</v>
      </c>
      <c r="O93" s="124">
        <f>N93/(D93)</f>
        <v>1</v>
      </c>
      <c r="P93" s="123">
        <f>SUM(P81:P92)</f>
        <v>366</v>
      </c>
      <c r="Q93" s="123">
        <f>SUM(Q81:Q92)</f>
        <v>366</v>
      </c>
      <c r="R93" s="124">
        <f>Q93/P93</f>
        <v>1</v>
      </c>
      <c r="S93" s="123">
        <f>SUM(S81:S92)</f>
        <v>638</v>
      </c>
      <c r="T93" s="124">
        <f t="shared" si="63"/>
        <v>1</v>
      </c>
      <c r="U93" s="125"/>
      <c r="W93" s="121">
        <f t="shared" si="69"/>
        <v>638</v>
      </c>
    </row>
    <row r="94" spans="2:48" s="121" customFormat="1" hidden="1" x14ac:dyDescent="0.25">
      <c r="B94" s="281" t="s">
        <v>19</v>
      </c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3"/>
      <c r="U94" s="120"/>
    </row>
    <row r="95" spans="2:48" s="121" customFormat="1" hidden="1" x14ac:dyDescent="0.25">
      <c r="B95" s="101">
        <v>1</v>
      </c>
      <c r="C95" s="122" t="s">
        <v>99</v>
      </c>
      <c r="D95" s="101">
        <v>82</v>
      </c>
      <c r="E95" s="98">
        <v>64</v>
      </c>
      <c r="F95" s="98">
        <v>64</v>
      </c>
      <c r="G95" s="98"/>
      <c r="H95" s="98"/>
      <c r="I95" s="64">
        <f t="shared" ref="I95:I110" si="70">F95/E95</f>
        <v>1</v>
      </c>
      <c r="J95" s="103">
        <v>82</v>
      </c>
      <c r="K95" s="65">
        <f t="shared" ref="K95:K112" si="71">J95/D95</f>
        <v>1</v>
      </c>
      <c r="L95" s="104">
        <v>82</v>
      </c>
      <c r="M95" s="129">
        <f t="shared" ref="M95:M112" si="72">L95/D95</f>
        <v>1</v>
      </c>
      <c r="N95" s="105">
        <v>82</v>
      </c>
      <c r="O95" s="130">
        <f t="shared" ref="O95:O111" si="73">N95/D95</f>
        <v>1</v>
      </c>
      <c r="P95" s="131">
        <v>18</v>
      </c>
      <c r="Q95" s="131">
        <v>18</v>
      </c>
      <c r="R95" s="102">
        <f>Q95/P95</f>
        <v>1</v>
      </c>
      <c r="S95" s="132">
        <v>82</v>
      </c>
      <c r="T95" s="119">
        <f t="shared" ref="T95:T112" si="74">S95/D95</f>
        <v>1</v>
      </c>
      <c r="U95" s="120"/>
      <c r="W95" s="121">
        <f t="shared" ref="W95:W112" si="75">E95+P95</f>
        <v>82</v>
      </c>
      <c r="Z95" s="121">
        <f t="shared" ref="Z95:Z104" si="76">E95+P95</f>
        <v>82</v>
      </c>
      <c r="AA95" s="121" t="s">
        <v>153</v>
      </c>
      <c r="AU95" s="121">
        <f t="shared" ref="AU95:AU106" si="77">F95+Q95</f>
        <v>82</v>
      </c>
      <c r="AV95" s="121" t="s">
        <v>144</v>
      </c>
    </row>
    <row r="96" spans="2:48" s="121" customFormat="1" hidden="1" x14ac:dyDescent="0.25">
      <c r="B96" s="101">
        <v>2</v>
      </c>
      <c r="C96" s="122" t="s">
        <v>100</v>
      </c>
      <c r="D96" s="101">
        <v>59</v>
      </c>
      <c r="E96" s="98">
        <v>47</v>
      </c>
      <c r="F96" s="98">
        <f t="shared" ref="F96:F111" si="78">E96</f>
        <v>47</v>
      </c>
      <c r="G96" s="98"/>
      <c r="H96" s="98"/>
      <c r="I96" s="64">
        <f t="shared" si="70"/>
        <v>1</v>
      </c>
      <c r="J96" s="103">
        <v>59</v>
      </c>
      <c r="K96" s="65">
        <f t="shared" si="71"/>
        <v>1</v>
      </c>
      <c r="L96" s="104">
        <v>59</v>
      </c>
      <c r="M96" s="129">
        <f t="shared" si="72"/>
        <v>1</v>
      </c>
      <c r="N96" s="105">
        <v>59</v>
      </c>
      <c r="O96" s="130">
        <f t="shared" si="73"/>
        <v>1</v>
      </c>
      <c r="P96" s="131">
        <v>12</v>
      </c>
      <c r="Q96" s="131">
        <v>12</v>
      </c>
      <c r="R96" s="102">
        <f t="shared" ref="R96:R111" si="79">Q96/P96</f>
        <v>1</v>
      </c>
      <c r="S96" s="132">
        <v>59</v>
      </c>
      <c r="T96" s="119">
        <f t="shared" si="74"/>
        <v>1</v>
      </c>
      <c r="U96" s="120"/>
      <c r="W96" s="121">
        <f t="shared" si="75"/>
        <v>59</v>
      </c>
      <c r="Z96" s="121">
        <f t="shared" si="76"/>
        <v>59</v>
      </c>
      <c r="AA96" s="121" t="s">
        <v>153</v>
      </c>
      <c r="AU96" s="121">
        <f t="shared" si="77"/>
        <v>59</v>
      </c>
      <c r="AV96" s="121" t="s">
        <v>144</v>
      </c>
    </row>
    <row r="97" spans="2:48" s="121" customFormat="1" hidden="1" x14ac:dyDescent="0.25">
      <c r="B97" s="101">
        <v>3</v>
      </c>
      <c r="C97" s="122" t="s">
        <v>101</v>
      </c>
      <c r="D97" s="101">
        <v>27</v>
      </c>
      <c r="E97" s="98">
        <v>23</v>
      </c>
      <c r="F97" s="98">
        <f t="shared" si="78"/>
        <v>23</v>
      </c>
      <c r="G97" s="98"/>
      <c r="H97" s="98"/>
      <c r="I97" s="64">
        <f t="shared" si="70"/>
        <v>1</v>
      </c>
      <c r="J97" s="103">
        <v>27</v>
      </c>
      <c r="K97" s="65">
        <f t="shared" si="71"/>
        <v>1</v>
      </c>
      <c r="L97" s="104">
        <v>27</v>
      </c>
      <c r="M97" s="129">
        <f t="shared" si="72"/>
        <v>1</v>
      </c>
      <c r="N97" s="105">
        <v>27</v>
      </c>
      <c r="O97" s="130">
        <f t="shared" si="73"/>
        <v>1</v>
      </c>
      <c r="P97" s="131">
        <v>4</v>
      </c>
      <c r="Q97" s="131">
        <v>4</v>
      </c>
      <c r="R97" s="102">
        <f t="shared" si="79"/>
        <v>1</v>
      </c>
      <c r="S97" s="132">
        <v>27</v>
      </c>
      <c r="T97" s="119">
        <f t="shared" si="74"/>
        <v>1</v>
      </c>
      <c r="U97" s="120"/>
      <c r="W97" s="121">
        <f t="shared" si="75"/>
        <v>27</v>
      </c>
      <c r="Z97" s="121">
        <f t="shared" si="76"/>
        <v>27</v>
      </c>
      <c r="AA97" s="121" t="s">
        <v>153</v>
      </c>
      <c r="AU97" s="121">
        <f t="shared" si="77"/>
        <v>27</v>
      </c>
      <c r="AV97" s="121" t="s">
        <v>144</v>
      </c>
    </row>
    <row r="98" spans="2:48" s="121" customFormat="1" hidden="1" x14ac:dyDescent="0.25">
      <c r="B98" s="101">
        <v>4</v>
      </c>
      <c r="C98" s="122" t="s">
        <v>102</v>
      </c>
      <c r="D98" s="101">
        <v>22</v>
      </c>
      <c r="E98" s="98">
        <v>0</v>
      </c>
      <c r="F98" s="98">
        <f t="shared" si="78"/>
        <v>0</v>
      </c>
      <c r="G98" s="98"/>
      <c r="H98" s="98"/>
      <c r="I98" s="64">
        <v>1</v>
      </c>
      <c r="J98" s="103">
        <v>22</v>
      </c>
      <c r="K98" s="65">
        <f t="shared" si="71"/>
        <v>1</v>
      </c>
      <c r="L98" s="104">
        <v>22</v>
      </c>
      <c r="M98" s="129">
        <f t="shared" si="72"/>
        <v>1</v>
      </c>
      <c r="N98" s="105">
        <v>22</v>
      </c>
      <c r="O98" s="130">
        <f t="shared" si="73"/>
        <v>1</v>
      </c>
      <c r="P98" s="131">
        <v>22</v>
      </c>
      <c r="Q98" s="131">
        <v>22</v>
      </c>
      <c r="R98" s="102">
        <f t="shared" si="79"/>
        <v>1</v>
      </c>
      <c r="S98" s="132">
        <v>22</v>
      </c>
      <c r="T98" s="119">
        <f t="shared" si="74"/>
        <v>1</v>
      </c>
      <c r="U98" s="120"/>
      <c r="W98" s="121">
        <f t="shared" si="75"/>
        <v>22</v>
      </c>
      <c r="Z98" s="121">
        <f t="shared" si="76"/>
        <v>22</v>
      </c>
      <c r="AA98" s="121" t="s">
        <v>153</v>
      </c>
      <c r="AU98" s="121">
        <f t="shared" si="77"/>
        <v>22</v>
      </c>
      <c r="AV98" s="121" t="s">
        <v>144</v>
      </c>
    </row>
    <row r="99" spans="2:48" s="121" customFormat="1" hidden="1" x14ac:dyDescent="0.25">
      <c r="B99" s="101">
        <v>5</v>
      </c>
      <c r="C99" s="122" t="s">
        <v>103</v>
      </c>
      <c r="D99" s="101">
        <v>17</v>
      </c>
      <c r="E99" s="98">
        <v>1</v>
      </c>
      <c r="F99" s="98">
        <f t="shared" si="78"/>
        <v>1</v>
      </c>
      <c r="G99" s="98"/>
      <c r="H99" s="98"/>
      <c r="I99" s="64">
        <v>1</v>
      </c>
      <c r="J99" s="103">
        <v>17</v>
      </c>
      <c r="K99" s="65">
        <f t="shared" si="71"/>
        <v>1</v>
      </c>
      <c r="L99" s="104">
        <v>17</v>
      </c>
      <c r="M99" s="129">
        <f t="shared" si="72"/>
        <v>1</v>
      </c>
      <c r="N99" s="105">
        <v>17</v>
      </c>
      <c r="O99" s="130">
        <f t="shared" si="73"/>
        <v>1</v>
      </c>
      <c r="P99" s="131">
        <v>16</v>
      </c>
      <c r="Q99" s="131">
        <v>16</v>
      </c>
      <c r="R99" s="102">
        <f t="shared" si="79"/>
        <v>1</v>
      </c>
      <c r="S99" s="132">
        <v>0</v>
      </c>
      <c r="T99" s="119">
        <f t="shared" si="74"/>
        <v>0</v>
      </c>
      <c r="U99" s="120"/>
      <c r="V99" s="121" t="s">
        <v>170</v>
      </c>
      <c r="W99" s="121">
        <f t="shared" si="75"/>
        <v>17</v>
      </c>
      <c r="Z99" s="121">
        <f t="shared" si="76"/>
        <v>17</v>
      </c>
      <c r="AA99" s="121" t="s">
        <v>153</v>
      </c>
      <c r="AU99" s="121">
        <f t="shared" si="77"/>
        <v>17</v>
      </c>
      <c r="AV99" s="121" t="s">
        <v>144</v>
      </c>
    </row>
    <row r="100" spans="2:48" s="121" customFormat="1" hidden="1" x14ac:dyDescent="0.25">
      <c r="B100" s="101">
        <v>6</v>
      </c>
      <c r="C100" s="122" t="s">
        <v>104</v>
      </c>
      <c r="D100" s="101">
        <v>7</v>
      </c>
      <c r="E100" s="98">
        <v>6</v>
      </c>
      <c r="F100" s="98">
        <f t="shared" si="78"/>
        <v>6</v>
      </c>
      <c r="G100" s="98"/>
      <c r="H100" s="98"/>
      <c r="I100" s="64">
        <f t="shared" si="70"/>
        <v>1</v>
      </c>
      <c r="J100" s="103">
        <v>7</v>
      </c>
      <c r="K100" s="65">
        <f t="shared" si="71"/>
        <v>1</v>
      </c>
      <c r="L100" s="104">
        <v>7</v>
      </c>
      <c r="M100" s="129">
        <f t="shared" si="72"/>
        <v>1</v>
      </c>
      <c r="N100" s="105">
        <v>7</v>
      </c>
      <c r="O100" s="130">
        <f t="shared" si="73"/>
        <v>1</v>
      </c>
      <c r="P100" s="131">
        <v>1</v>
      </c>
      <c r="Q100" s="131">
        <v>1</v>
      </c>
      <c r="R100" s="102">
        <f t="shared" si="79"/>
        <v>1</v>
      </c>
      <c r="S100" s="132">
        <v>7</v>
      </c>
      <c r="T100" s="119">
        <f t="shared" si="74"/>
        <v>1</v>
      </c>
      <c r="U100" s="120"/>
      <c r="W100" s="121">
        <f t="shared" si="75"/>
        <v>7</v>
      </c>
      <c r="Z100" s="121">
        <f t="shared" si="76"/>
        <v>7</v>
      </c>
      <c r="AA100" s="121" t="s">
        <v>153</v>
      </c>
      <c r="AU100" s="121">
        <f t="shared" si="77"/>
        <v>7</v>
      </c>
      <c r="AV100" s="121" t="s">
        <v>144</v>
      </c>
    </row>
    <row r="101" spans="2:48" s="121" customFormat="1" hidden="1" x14ac:dyDescent="0.25">
      <c r="B101" s="101">
        <v>7</v>
      </c>
      <c r="C101" s="122" t="s">
        <v>105</v>
      </c>
      <c r="D101" s="101">
        <v>15</v>
      </c>
      <c r="E101" s="98">
        <v>8</v>
      </c>
      <c r="F101" s="98">
        <v>8</v>
      </c>
      <c r="G101" s="98"/>
      <c r="H101" s="98"/>
      <c r="I101" s="64">
        <f t="shared" si="70"/>
        <v>1</v>
      </c>
      <c r="J101" s="103">
        <v>15</v>
      </c>
      <c r="K101" s="65">
        <f t="shared" si="71"/>
        <v>1</v>
      </c>
      <c r="L101" s="104">
        <v>15</v>
      </c>
      <c r="M101" s="129">
        <f t="shared" si="72"/>
        <v>1</v>
      </c>
      <c r="N101" s="105">
        <v>15</v>
      </c>
      <c r="O101" s="130">
        <f t="shared" si="73"/>
        <v>1</v>
      </c>
      <c r="P101" s="131">
        <v>7</v>
      </c>
      <c r="Q101" s="131">
        <v>7</v>
      </c>
      <c r="R101" s="102">
        <f t="shared" si="79"/>
        <v>1</v>
      </c>
      <c r="S101" s="132">
        <v>15</v>
      </c>
      <c r="T101" s="119">
        <f t="shared" si="74"/>
        <v>1</v>
      </c>
      <c r="U101" s="120"/>
      <c r="W101" s="121">
        <f t="shared" si="75"/>
        <v>15</v>
      </c>
      <c r="Z101" s="121">
        <f t="shared" si="76"/>
        <v>15</v>
      </c>
      <c r="AA101" s="121" t="s">
        <v>153</v>
      </c>
      <c r="AU101" s="121">
        <f t="shared" si="77"/>
        <v>15</v>
      </c>
      <c r="AV101" s="121" t="s">
        <v>144</v>
      </c>
    </row>
    <row r="102" spans="2:48" s="121" customFormat="1" hidden="1" x14ac:dyDescent="0.25">
      <c r="B102" s="101">
        <v>8</v>
      </c>
      <c r="C102" s="122" t="s">
        <v>106</v>
      </c>
      <c r="D102" s="101">
        <v>37</v>
      </c>
      <c r="E102" s="98">
        <v>31</v>
      </c>
      <c r="F102" s="98">
        <f t="shared" si="78"/>
        <v>31</v>
      </c>
      <c r="G102" s="98"/>
      <c r="H102" s="98"/>
      <c r="I102" s="64">
        <f t="shared" si="70"/>
        <v>1</v>
      </c>
      <c r="J102" s="103">
        <v>37</v>
      </c>
      <c r="K102" s="65">
        <f t="shared" si="71"/>
        <v>1</v>
      </c>
      <c r="L102" s="104">
        <v>37</v>
      </c>
      <c r="M102" s="129">
        <f t="shared" si="72"/>
        <v>1</v>
      </c>
      <c r="N102" s="105">
        <v>37</v>
      </c>
      <c r="O102" s="130">
        <f t="shared" si="73"/>
        <v>1</v>
      </c>
      <c r="P102" s="131">
        <v>6</v>
      </c>
      <c r="Q102" s="131">
        <v>6</v>
      </c>
      <c r="R102" s="102">
        <f t="shared" si="79"/>
        <v>1</v>
      </c>
      <c r="S102" s="132">
        <v>22</v>
      </c>
      <c r="T102" s="119">
        <f t="shared" si="74"/>
        <v>0.59459459459459463</v>
      </c>
      <c r="U102" s="120"/>
      <c r="W102" s="121">
        <f t="shared" si="75"/>
        <v>37</v>
      </c>
      <c r="Z102" s="121">
        <f t="shared" si="76"/>
        <v>37</v>
      </c>
      <c r="AA102" s="121" t="s">
        <v>153</v>
      </c>
      <c r="AU102" s="121">
        <f t="shared" si="77"/>
        <v>37</v>
      </c>
      <c r="AV102" s="121" t="s">
        <v>144</v>
      </c>
    </row>
    <row r="103" spans="2:48" s="121" customFormat="1" hidden="1" x14ac:dyDescent="0.25">
      <c r="B103" s="101">
        <v>9</v>
      </c>
      <c r="C103" s="122" t="s">
        <v>107</v>
      </c>
      <c r="D103" s="101">
        <v>10</v>
      </c>
      <c r="E103" s="98">
        <f t="shared" ref="E103" si="80">D103-P103</f>
        <v>10</v>
      </c>
      <c r="F103" s="98">
        <f t="shared" si="78"/>
        <v>10</v>
      </c>
      <c r="G103" s="98"/>
      <c r="H103" s="98"/>
      <c r="I103" s="64">
        <v>1</v>
      </c>
      <c r="J103" s="103">
        <v>10</v>
      </c>
      <c r="K103" s="65">
        <f t="shared" si="71"/>
        <v>1</v>
      </c>
      <c r="L103" s="104">
        <v>10</v>
      </c>
      <c r="M103" s="129">
        <f t="shared" si="72"/>
        <v>1</v>
      </c>
      <c r="N103" s="105">
        <v>10</v>
      </c>
      <c r="O103" s="130">
        <f t="shared" si="73"/>
        <v>1</v>
      </c>
      <c r="P103" s="131">
        <v>0</v>
      </c>
      <c r="Q103" s="131">
        <v>0</v>
      </c>
      <c r="R103" s="102">
        <v>1</v>
      </c>
      <c r="S103" s="132">
        <v>10</v>
      </c>
      <c r="T103" s="119">
        <f t="shared" si="74"/>
        <v>1</v>
      </c>
      <c r="U103" s="120"/>
      <c r="W103" s="121">
        <f t="shared" si="75"/>
        <v>10</v>
      </c>
      <c r="Z103" s="121">
        <f t="shared" si="76"/>
        <v>10</v>
      </c>
      <c r="AA103" s="121" t="s">
        <v>153</v>
      </c>
      <c r="AU103" s="121">
        <f t="shared" si="77"/>
        <v>10</v>
      </c>
      <c r="AV103" s="121" t="s">
        <v>144</v>
      </c>
    </row>
    <row r="104" spans="2:48" s="121" customFormat="1" hidden="1" x14ac:dyDescent="0.25">
      <c r="B104" s="101">
        <v>10</v>
      </c>
      <c r="C104" s="122" t="s">
        <v>108</v>
      </c>
      <c r="D104" s="101">
        <v>7</v>
      </c>
      <c r="E104" s="98">
        <v>6</v>
      </c>
      <c r="F104" s="98">
        <v>6</v>
      </c>
      <c r="G104" s="98"/>
      <c r="H104" s="98"/>
      <c r="I104" s="64">
        <v>1</v>
      </c>
      <c r="J104" s="103">
        <v>7</v>
      </c>
      <c r="K104" s="65">
        <f t="shared" si="71"/>
        <v>1</v>
      </c>
      <c r="L104" s="104">
        <v>7</v>
      </c>
      <c r="M104" s="129">
        <f t="shared" si="72"/>
        <v>1</v>
      </c>
      <c r="N104" s="105">
        <v>7</v>
      </c>
      <c r="O104" s="130">
        <f t="shared" si="73"/>
        <v>1</v>
      </c>
      <c r="P104" s="131">
        <v>1</v>
      </c>
      <c r="Q104" s="131">
        <v>1</v>
      </c>
      <c r="R104" s="102">
        <v>1</v>
      </c>
      <c r="S104" s="132">
        <v>7</v>
      </c>
      <c r="T104" s="119">
        <f t="shared" si="74"/>
        <v>1</v>
      </c>
      <c r="U104" s="120"/>
      <c r="W104" s="121">
        <f t="shared" si="75"/>
        <v>7</v>
      </c>
      <c r="Z104" s="121">
        <f t="shared" si="76"/>
        <v>7</v>
      </c>
      <c r="AA104" s="121" t="s">
        <v>153</v>
      </c>
      <c r="AU104" s="121">
        <f t="shared" si="77"/>
        <v>7</v>
      </c>
      <c r="AV104" s="121" t="s">
        <v>144</v>
      </c>
    </row>
    <row r="105" spans="2:48" s="121" customFormat="1" hidden="1" x14ac:dyDescent="0.25">
      <c r="B105" s="101">
        <v>11</v>
      </c>
      <c r="C105" s="122" t="s">
        <v>109</v>
      </c>
      <c r="D105" s="101">
        <v>11</v>
      </c>
      <c r="E105" s="98">
        <v>5</v>
      </c>
      <c r="F105" s="98">
        <v>5</v>
      </c>
      <c r="G105" s="98"/>
      <c r="H105" s="98"/>
      <c r="I105" s="64">
        <f t="shared" si="70"/>
        <v>1</v>
      </c>
      <c r="J105" s="103">
        <v>11</v>
      </c>
      <c r="K105" s="65">
        <f t="shared" si="71"/>
        <v>1</v>
      </c>
      <c r="L105" s="104">
        <v>11</v>
      </c>
      <c r="M105" s="129">
        <f t="shared" si="72"/>
        <v>1</v>
      </c>
      <c r="N105" s="105">
        <v>11</v>
      </c>
      <c r="O105" s="130">
        <f t="shared" si="73"/>
        <v>1</v>
      </c>
      <c r="P105" s="131">
        <v>6</v>
      </c>
      <c r="Q105" s="131">
        <v>6</v>
      </c>
      <c r="R105" s="102">
        <f t="shared" si="79"/>
        <v>1</v>
      </c>
      <c r="S105" s="132">
        <v>11</v>
      </c>
      <c r="T105" s="119">
        <f t="shared" si="74"/>
        <v>1</v>
      </c>
      <c r="U105" s="120"/>
      <c r="W105" s="121">
        <f t="shared" si="75"/>
        <v>11</v>
      </c>
      <c r="Z105" s="121">
        <f>E105+P105</f>
        <v>11</v>
      </c>
      <c r="AA105" s="121" t="s">
        <v>153</v>
      </c>
      <c r="AU105" s="121">
        <f t="shared" si="77"/>
        <v>11</v>
      </c>
      <c r="AV105" s="121" t="s">
        <v>144</v>
      </c>
    </row>
    <row r="106" spans="2:48" s="121" customFormat="1" hidden="1" x14ac:dyDescent="0.25">
      <c r="B106" s="101">
        <v>12</v>
      </c>
      <c r="C106" s="122" t="s">
        <v>110</v>
      </c>
      <c r="D106" s="101">
        <v>2</v>
      </c>
      <c r="E106" s="98">
        <f t="shared" ref="E106:E111" si="81">D106-P106</f>
        <v>1</v>
      </c>
      <c r="F106" s="98">
        <f t="shared" si="78"/>
        <v>1</v>
      </c>
      <c r="G106" s="98"/>
      <c r="H106" s="98"/>
      <c r="I106" s="64">
        <f t="shared" si="70"/>
        <v>1</v>
      </c>
      <c r="J106" s="103">
        <v>2</v>
      </c>
      <c r="K106" s="65">
        <f t="shared" si="71"/>
        <v>1</v>
      </c>
      <c r="L106" s="104">
        <v>2</v>
      </c>
      <c r="M106" s="129">
        <f t="shared" si="72"/>
        <v>1</v>
      </c>
      <c r="N106" s="105">
        <v>2</v>
      </c>
      <c r="O106" s="130">
        <f t="shared" si="73"/>
        <v>1</v>
      </c>
      <c r="P106" s="131">
        <v>1</v>
      </c>
      <c r="Q106" s="131">
        <v>1</v>
      </c>
      <c r="R106" s="102">
        <f t="shared" si="79"/>
        <v>1</v>
      </c>
      <c r="S106" s="132">
        <v>2</v>
      </c>
      <c r="T106" s="119">
        <f t="shared" si="74"/>
        <v>1</v>
      </c>
      <c r="U106" s="120"/>
      <c r="W106" s="121">
        <f t="shared" si="75"/>
        <v>2</v>
      </c>
      <c r="Z106" s="121">
        <f>E106+P106</f>
        <v>2</v>
      </c>
      <c r="AA106" s="121" t="s">
        <v>153</v>
      </c>
      <c r="AU106" s="121">
        <f t="shared" si="77"/>
        <v>2</v>
      </c>
      <c r="AV106" s="121" t="s">
        <v>144</v>
      </c>
    </row>
    <row r="107" spans="2:48" s="121" customFormat="1" hidden="1" x14ac:dyDescent="0.25">
      <c r="B107" s="101">
        <v>13</v>
      </c>
      <c r="C107" s="122" t="s">
        <v>111</v>
      </c>
      <c r="D107" s="101">
        <v>10</v>
      </c>
      <c r="E107" s="98">
        <v>10</v>
      </c>
      <c r="F107" s="98">
        <f t="shared" si="78"/>
        <v>10</v>
      </c>
      <c r="G107" s="98"/>
      <c r="H107" s="98"/>
      <c r="I107" s="64">
        <v>1</v>
      </c>
      <c r="J107" s="103">
        <v>10</v>
      </c>
      <c r="K107" s="65">
        <f t="shared" si="71"/>
        <v>1</v>
      </c>
      <c r="L107" s="104">
        <v>10</v>
      </c>
      <c r="M107" s="129">
        <f t="shared" si="72"/>
        <v>1</v>
      </c>
      <c r="N107" s="105">
        <v>10</v>
      </c>
      <c r="O107" s="130">
        <f t="shared" si="73"/>
        <v>1</v>
      </c>
      <c r="P107" s="131">
        <v>0</v>
      </c>
      <c r="Q107" s="131">
        <v>0</v>
      </c>
      <c r="R107" s="102">
        <v>1</v>
      </c>
      <c r="S107" s="132">
        <v>8</v>
      </c>
      <c r="T107" s="119">
        <f t="shared" si="74"/>
        <v>0.8</v>
      </c>
      <c r="U107" s="120"/>
      <c r="W107" s="121">
        <f t="shared" si="75"/>
        <v>10</v>
      </c>
      <c r="Z107" s="121">
        <f>E107+P107</f>
        <v>10</v>
      </c>
      <c r="AA107" s="121" t="s">
        <v>153</v>
      </c>
      <c r="AU107" s="121">
        <f>F107+Q107</f>
        <v>10</v>
      </c>
      <c r="AV107" s="121" t="s">
        <v>144</v>
      </c>
    </row>
    <row r="108" spans="2:48" s="121" customFormat="1" hidden="1" x14ac:dyDescent="0.25">
      <c r="B108" s="101">
        <v>14</v>
      </c>
      <c r="C108" s="122" t="s">
        <v>112</v>
      </c>
      <c r="D108" s="101">
        <v>15</v>
      </c>
      <c r="E108" s="98">
        <v>14</v>
      </c>
      <c r="F108" s="98">
        <v>14</v>
      </c>
      <c r="G108" s="98"/>
      <c r="H108" s="98"/>
      <c r="I108" s="64">
        <f t="shared" si="70"/>
        <v>1</v>
      </c>
      <c r="J108" s="103">
        <v>15</v>
      </c>
      <c r="K108" s="65">
        <f t="shared" si="71"/>
        <v>1</v>
      </c>
      <c r="L108" s="104">
        <v>15</v>
      </c>
      <c r="M108" s="129">
        <f t="shared" si="72"/>
        <v>1</v>
      </c>
      <c r="N108" s="105">
        <v>15</v>
      </c>
      <c r="O108" s="130">
        <f t="shared" si="73"/>
        <v>1</v>
      </c>
      <c r="P108" s="131">
        <v>1</v>
      </c>
      <c r="Q108" s="131">
        <v>1</v>
      </c>
      <c r="R108" s="102">
        <f t="shared" si="79"/>
        <v>1</v>
      </c>
      <c r="S108" s="132">
        <v>15</v>
      </c>
      <c r="T108" s="119">
        <f t="shared" si="74"/>
        <v>1</v>
      </c>
      <c r="U108" s="120"/>
      <c r="W108" s="121">
        <f t="shared" si="75"/>
        <v>15</v>
      </c>
      <c r="Z108" s="121">
        <f t="shared" ref="Z108:Z111" si="82">E108+P108</f>
        <v>15</v>
      </c>
      <c r="AA108" s="121" t="s">
        <v>153</v>
      </c>
      <c r="AU108" s="121">
        <f>F108+Q108</f>
        <v>15</v>
      </c>
      <c r="AV108" s="121" t="s">
        <v>144</v>
      </c>
    </row>
    <row r="109" spans="2:48" s="121" customFormat="1" hidden="1" x14ac:dyDescent="0.25">
      <c r="B109" s="101">
        <v>15</v>
      </c>
      <c r="C109" s="122" t="s">
        <v>113</v>
      </c>
      <c r="D109" s="101">
        <v>6</v>
      </c>
      <c r="E109" s="98">
        <f t="shared" si="81"/>
        <v>6</v>
      </c>
      <c r="F109" s="98">
        <f t="shared" si="78"/>
        <v>6</v>
      </c>
      <c r="G109" s="98"/>
      <c r="H109" s="98"/>
      <c r="I109" s="64">
        <f t="shared" si="70"/>
        <v>1</v>
      </c>
      <c r="J109" s="103">
        <v>6</v>
      </c>
      <c r="K109" s="65">
        <f t="shared" si="71"/>
        <v>1</v>
      </c>
      <c r="L109" s="104">
        <v>6</v>
      </c>
      <c r="M109" s="129">
        <f t="shared" si="72"/>
        <v>1</v>
      </c>
      <c r="N109" s="105">
        <v>6</v>
      </c>
      <c r="O109" s="130">
        <f t="shared" si="73"/>
        <v>1</v>
      </c>
      <c r="P109" s="131">
        <v>0</v>
      </c>
      <c r="Q109" s="131">
        <v>0</v>
      </c>
      <c r="R109" s="102">
        <v>1</v>
      </c>
      <c r="S109" s="132">
        <v>6</v>
      </c>
      <c r="T109" s="119">
        <f t="shared" si="74"/>
        <v>1</v>
      </c>
      <c r="U109" s="120"/>
      <c r="W109" s="121">
        <f t="shared" si="75"/>
        <v>6</v>
      </c>
      <c r="Z109" s="121">
        <f t="shared" si="82"/>
        <v>6</v>
      </c>
      <c r="AA109" s="121" t="s">
        <v>153</v>
      </c>
      <c r="AU109" s="121">
        <f>F109+Q109</f>
        <v>6</v>
      </c>
      <c r="AV109" s="121" t="s">
        <v>144</v>
      </c>
    </row>
    <row r="110" spans="2:48" s="121" customFormat="1" hidden="1" x14ac:dyDescent="0.25">
      <c r="B110" s="101">
        <v>16</v>
      </c>
      <c r="C110" s="122" t="s">
        <v>114</v>
      </c>
      <c r="D110" s="101">
        <v>48</v>
      </c>
      <c r="E110" s="98">
        <v>44</v>
      </c>
      <c r="F110" s="98">
        <v>44</v>
      </c>
      <c r="G110" s="98"/>
      <c r="H110" s="98"/>
      <c r="I110" s="64">
        <f t="shared" si="70"/>
        <v>1</v>
      </c>
      <c r="J110" s="103">
        <v>48</v>
      </c>
      <c r="K110" s="65">
        <f t="shared" si="71"/>
        <v>1</v>
      </c>
      <c r="L110" s="104">
        <v>48</v>
      </c>
      <c r="M110" s="129">
        <f t="shared" si="72"/>
        <v>1</v>
      </c>
      <c r="N110" s="105">
        <v>48</v>
      </c>
      <c r="O110" s="130">
        <f t="shared" si="73"/>
        <v>1</v>
      </c>
      <c r="P110" s="131">
        <v>4</v>
      </c>
      <c r="Q110" s="131">
        <v>4</v>
      </c>
      <c r="R110" s="102">
        <f t="shared" si="79"/>
        <v>1</v>
      </c>
      <c r="S110" s="132">
        <v>48</v>
      </c>
      <c r="T110" s="119">
        <f t="shared" si="74"/>
        <v>1</v>
      </c>
      <c r="U110" s="120"/>
      <c r="W110" s="121">
        <f t="shared" si="75"/>
        <v>48</v>
      </c>
      <c r="Z110" s="121">
        <f t="shared" si="82"/>
        <v>48</v>
      </c>
      <c r="AA110" s="121" t="s">
        <v>153</v>
      </c>
      <c r="AU110" s="121">
        <f>F110+Q110</f>
        <v>48</v>
      </c>
      <c r="AV110" s="121" t="s">
        <v>144</v>
      </c>
    </row>
    <row r="111" spans="2:48" s="121" customFormat="1" hidden="1" x14ac:dyDescent="0.25">
      <c r="B111" s="101">
        <v>17</v>
      </c>
      <c r="C111" s="122" t="s">
        <v>115</v>
      </c>
      <c r="D111" s="101">
        <v>2</v>
      </c>
      <c r="E111" s="98">
        <f t="shared" si="81"/>
        <v>0</v>
      </c>
      <c r="F111" s="98">
        <f t="shared" si="78"/>
        <v>0</v>
      </c>
      <c r="G111" s="98"/>
      <c r="H111" s="98"/>
      <c r="I111" s="64">
        <v>1</v>
      </c>
      <c r="J111" s="103">
        <v>2</v>
      </c>
      <c r="K111" s="65">
        <f t="shared" si="71"/>
        <v>1</v>
      </c>
      <c r="L111" s="104">
        <v>2</v>
      </c>
      <c r="M111" s="129">
        <f t="shared" si="72"/>
        <v>1</v>
      </c>
      <c r="N111" s="105">
        <v>2</v>
      </c>
      <c r="O111" s="130">
        <f t="shared" si="73"/>
        <v>1</v>
      </c>
      <c r="P111" s="131">
        <v>2</v>
      </c>
      <c r="Q111" s="131">
        <v>2</v>
      </c>
      <c r="R111" s="102">
        <f t="shared" si="79"/>
        <v>1</v>
      </c>
      <c r="S111" s="132">
        <v>2</v>
      </c>
      <c r="T111" s="119">
        <f t="shared" si="74"/>
        <v>1</v>
      </c>
      <c r="U111" s="120"/>
      <c r="W111" s="121">
        <f t="shared" si="75"/>
        <v>2</v>
      </c>
      <c r="Z111" s="121">
        <f t="shared" si="82"/>
        <v>2</v>
      </c>
      <c r="AA111" s="121" t="s">
        <v>153</v>
      </c>
      <c r="AU111" s="121">
        <f>F111+Q111</f>
        <v>2</v>
      </c>
      <c r="AV111" s="121" t="s">
        <v>144</v>
      </c>
    </row>
    <row r="112" spans="2:48" s="126" customFormat="1" hidden="1" x14ac:dyDescent="0.25">
      <c r="B112" s="280" t="s">
        <v>46</v>
      </c>
      <c r="C112" s="280"/>
      <c r="D112" s="123">
        <f>SUM(D95:D111)</f>
        <v>377</v>
      </c>
      <c r="E112" s="123">
        <f>SUM(E95:E111)</f>
        <v>276</v>
      </c>
      <c r="F112" s="123">
        <f>SUM(F95:F111)</f>
        <v>276</v>
      </c>
      <c r="G112" s="123"/>
      <c r="H112" s="123"/>
      <c r="I112" s="124">
        <f>F112/E112</f>
        <v>1</v>
      </c>
      <c r="J112" s="123">
        <f>SUM(J95:J111)</f>
        <v>377</v>
      </c>
      <c r="K112" s="124">
        <f t="shared" si="71"/>
        <v>1</v>
      </c>
      <c r="L112" s="123">
        <f>SUM(L95:L111)</f>
        <v>377</v>
      </c>
      <c r="M112" s="124">
        <f t="shared" si="72"/>
        <v>1</v>
      </c>
      <c r="N112" s="123">
        <f>SUM(N95:N111)</f>
        <v>377</v>
      </c>
      <c r="O112" s="124">
        <f>N112/D112</f>
        <v>1</v>
      </c>
      <c r="P112" s="123">
        <f>SUM(P95:P111)</f>
        <v>101</v>
      </c>
      <c r="Q112" s="123">
        <f>SUM(Q95:Q111)</f>
        <v>101</v>
      </c>
      <c r="R112" s="124">
        <f>Q112/P112</f>
        <v>1</v>
      </c>
      <c r="S112" s="123">
        <f>SUM(S95:S111)</f>
        <v>343</v>
      </c>
      <c r="T112" s="124">
        <f t="shared" si="74"/>
        <v>0.90981432360742709</v>
      </c>
      <c r="U112" s="120"/>
      <c r="W112" s="121">
        <f t="shared" si="75"/>
        <v>377</v>
      </c>
      <c r="X112" s="121"/>
    </row>
    <row r="113" spans="2:48" s="121" customFormat="1" hidden="1" x14ac:dyDescent="0.25">
      <c r="B113" s="281" t="s">
        <v>116</v>
      </c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3"/>
      <c r="T113" s="115"/>
      <c r="U113" s="120"/>
    </row>
    <row r="114" spans="2:48" s="121" customFormat="1" hidden="1" x14ac:dyDescent="0.25">
      <c r="B114" s="101">
        <v>1</v>
      </c>
      <c r="C114" s="122" t="s">
        <v>117</v>
      </c>
      <c r="D114" s="101">
        <v>11</v>
      </c>
      <c r="E114" s="98">
        <v>8</v>
      </c>
      <c r="F114" s="98">
        <f t="shared" ref="F114:F133" si="83">E114</f>
        <v>8</v>
      </c>
      <c r="G114" s="98"/>
      <c r="H114" s="98"/>
      <c r="I114" s="64">
        <f t="shared" ref="I114:I124" si="84">F114/E114</f>
        <v>1</v>
      </c>
      <c r="J114" s="103">
        <v>11</v>
      </c>
      <c r="K114" s="65">
        <f t="shared" ref="K114:K136" si="85">J114/D114</f>
        <v>1</v>
      </c>
      <c r="L114" s="104">
        <v>11</v>
      </c>
      <c r="M114" s="129">
        <f t="shared" ref="M114:M136" si="86">L114/D114</f>
        <v>1</v>
      </c>
      <c r="N114" s="105">
        <v>11</v>
      </c>
      <c r="O114" s="130">
        <f t="shared" ref="O114:O134" si="87">N114/D114</f>
        <v>1</v>
      </c>
      <c r="P114" s="131">
        <v>3</v>
      </c>
      <c r="Q114" s="131">
        <v>3</v>
      </c>
      <c r="R114" s="102">
        <f t="shared" ref="R114:R134" si="88">Q114/P114</f>
        <v>1</v>
      </c>
      <c r="S114" s="132">
        <v>11</v>
      </c>
      <c r="T114" s="119">
        <f t="shared" ref="T114:T136" si="89">S114/D114</f>
        <v>1</v>
      </c>
      <c r="U114" s="120"/>
      <c r="W114" s="121">
        <f t="shared" ref="W114:W135" si="90">E114+P114</f>
        <v>11</v>
      </c>
      <c r="X114" s="121" t="s">
        <v>144</v>
      </c>
      <c r="Z114" s="121">
        <f t="shared" ref="Z114:Z134" si="91">E114+P114</f>
        <v>11</v>
      </c>
      <c r="AA114" s="121" t="s">
        <v>153</v>
      </c>
      <c r="AU114" s="121">
        <f t="shared" ref="AU114:AU135" si="92">F114+Q114</f>
        <v>11</v>
      </c>
      <c r="AV114" s="121" t="s">
        <v>144</v>
      </c>
    </row>
    <row r="115" spans="2:48" s="121" customFormat="1" hidden="1" x14ac:dyDescent="0.25">
      <c r="B115" s="101">
        <v>2</v>
      </c>
      <c r="C115" s="122" t="s">
        <v>118</v>
      </c>
      <c r="D115" s="101">
        <v>4</v>
      </c>
      <c r="E115" s="98">
        <f t="shared" ref="E115:E118" si="93">D115-P115</f>
        <v>4</v>
      </c>
      <c r="F115" s="98">
        <f t="shared" si="83"/>
        <v>4</v>
      </c>
      <c r="G115" s="98"/>
      <c r="H115" s="98"/>
      <c r="I115" s="64">
        <f t="shared" si="84"/>
        <v>1</v>
      </c>
      <c r="J115" s="103">
        <v>4</v>
      </c>
      <c r="K115" s="65">
        <f t="shared" si="85"/>
        <v>1</v>
      </c>
      <c r="L115" s="104">
        <v>4</v>
      </c>
      <c r="M115" s="129">
        <f t="shared" si="86"/>
        <v>1</v>
      </c>
      <c r="N115" s="105">
        <v>4</v>
      </c>
      <c r="O115" s="130">
        <f t="shared" si="87"/>
        <v>1</v>
      </c>
      <c r="P115" s="131">
        <v>0</v>
      </c>
      <c r="Q115" s="131">
        <v>0</v>
      </c>
      <c r="R115" s="102">
        <v>1</v>
      </c>
      <c r="S115" s="132">
        <v>4</v>
      </c>
      <c r="T115" s="119">
        <f t="shared" si="89"/>
        <v>1</v>
      </c>
      <c r="U115" s="120"/>
      <c r="W115" s="121">
        <f t="shared" si="90"/>
        <v>4</v>
      </c>
      <c r="X115" s="121" t="s">
        <v>144</v>
      </c>
      <c r="Z115" s="121">
        <f t="shared" si="91"/>
        <v>4</v>
      </c>
      <c r="AA115" s="121" t="s">
        <v>153</v>
      </c>
      <c r="AU115" s="121">
        <f t="shared" si="92"/>
        <v>4</v>
      </c>
      <c r="AV115" s="121" t="s">
        <v>144</v>
      </c>
    </row>
    <row r="116" spans="2:48" s="121" customFormat="1" hidden="1" x14ac:dyDescent="0.25">
      <c r="B116" s="101">
        <v>3</v>
      </c>
      <c r="C116" s="122" t="s">
        <v>119</v>
      </c>
      <c r="D116" s="101">
        <v>6</v>
      </c>
      <c r="E116" s="98">
        <v>4</v>
      </c>
      <c r="F116" s="98">
        <v>4</v>
      </c>
      <c r="G116" s="98"/>
      <c r="H116" s="98"/>
      <c r="I116" s="64">
        <f t="shared" si="84"/>
        <v>1</v>
      </c>
      <c r="J116" s="103">
        <v>6</v>
      </c>
      <c r="K116" s="65">
        <f t="shared" si="85"/>
        <v>1</v>
      </c>
      <c r="L116" s="104">
        <v>6</v>
      </c>
      <c r="M116" s="129">
        <f t="shared" si="86"/>
        <v>1</v>
      </c>
      <c r="N116" s="105">
        <v>6</v>
      </c>
      <c r="O116" s="130">
        <f t="shared" si="87"/>
        <v>1</v>
      </c>
      <c r="P116" s="131">
        <v>2</v>
      </c>
      <c r="Q116" s="131">
        <v>2</v>
      </c>
      <c r="R116" s="102">
        <f t="shared" si="88"/>
        <v>1</v>
      </c>
      <c r="S116" s="132">
        <v>6</v>
      </c>
      <c r="T116" s="119">
        <f t="shared" si="89"/>
        <v>1</v>
      </c>
      <c r="U116" s="120"/>
      <c r="W116" s="121">
        <f t="shared" si="90"/>
        <v>6</v>
      </c>
      <c r="X116" s="121" t="s">
        <v>144</v>
      </c>
      <c r="Z116" s="121">
        <f t="shared" si="91"/>
        <v>6</v>
      </c>
      <c r="AA116" s="121" t="s">
        <v>153</v>
      </c>
      <c r="AU116" s="121">
        <f t="shared" si="92"/>
        <v>6</v>
      </c>
      <c r="AV116" s="121" t="s">
        <v>144</v>
      </c>
    </row>
    <row r="117" spans="2:48" s="121" customFormat="1" hidden="1" x14ac:dyDescent="0.25">
      <c r="B117" s="101">
        <v>4</v>
      </c>
      <c r="C117" s="122" t="s">
        <v>120</v>
      </c>
      <c r="D117" s="101">
        <v>2</v>
      </c>
      <c r="E117" s="98">
        <v>1</v>
      </c>
      <c r="F117" s="98">
        <v>1</v>
      </c>
      <c r="G117" s="98"/>
      <c r="H117" s="98"/>
      <c r="I117" s="64">
        <f t="shared" si="84"/>
        <v>1</v>
      </c>
      <c r="J117" s="103">
        <v>2</v>
      </c>
      <c r="K117" s="65">
        <f t="shared" si="85"/>
        <v>1</v>
      </c>
      <c r="L117" s="104">
        <v>2</v>
      </c>
      <c r="M117" s="129">
        <f t="shared" si="86"/>
        <v>1</v>
      </c>
      <c r="N117" s="105">
        <v>2</v>
      </c>
      <c r="O117" s="130">
        <f t="shared" si="87"/>
        <v>1</v>
      </c>
      <c r="P117" s="131">
        <v>1</v>
      </c>
      <c r="Q117" s="131">
        <v>1</v>
      </c>
      <c r="R117" s="102">
        <f t="shared" si="88"/>
        <v>1</v>
      </c>
      <c r="S117" s="132">
        <v>2</v>
      </c>
      <c r="T117" s="119">
        <f t="shared" si="89"/>
        <v>1</v>
      </c>
      <c r="U117" s="120"/>
      <c r="W117" s="121">
        <f t="shared" si="90"/>
        <v>2</v>
      </c>
      <c r="X117" s="121" t="s">
        <v>144</v>
      </c>
      <c r="Z117" s="121">
        <f t="shared" si="91"/>
        <v>2</v>
      </c>
      <c r="AA117" s="121" t="s">
        <v>153</v>
      </c>
      <c r="AU117" s="121">
        <f t="shared" si="92"/>
        <v>2</v>
      </c>
      <c r="AV117" s="121" t="s">
        <v>144</v>
      </c>
    </row>
    <row r="118" spans="2:48" s="121" customFormat="1" hidden="1" x14ac:dyDescent="0.25">
      <c r="B118" s="101">
        <v>5</v>
      </c>
      <c r="C118" s="122" t="s">
        <v>121</v>
      </c>
      <c r="D118" s="101">
        <v>5</v>
      </c>
      <c r="E118" s="98">
        <f t="shared" si="93"/>
        <v>4</v>
      </c>
      <c r="F118" s="98">
        <f t="shared" si="83"/>
        <v>4</v>
      </c>
      <c r="G118" s="98"/>
      <c r="H118" s="98"/>
      <c r="I118" s="64">
        <f t="shared" si="84"/>
        <v>1</v>
      </c>
      <c r="J118" s="103">
        <v>5</v>
      </c>
      <c r="K118" s="65">
        <f t="shared" si="85"/>
        <v>1</v>
      </c>
      <c r="L118" s="104">
        <v>5</v>
      </c>
      <c r="M118" s="129">
        <f t="shared" si="86"/>
        <v>1</v>
      </c>
      <c r="N118" s="105">
        <v>5</v>
      </c>
      <c r="O118" s="130">
        <f t="shared" si="87"/>
        <v>1</v>
      </c>
      <c r="P118" s="131">
        <v>1</v>
      </c>
      <c r="Q118" s="131">
        <v>1</v>
      </c>
      <c r="R118" s="102">
        <f t="shared" si="88"/>
        <v>1</v>
      </c>
      <c r="S118" s="132">
        <v>5</v>
      </c>
      <c r="T118" s="119">
        <f t="shared" si="89"/>
        <v>1</v>
      </c>
      <c r="U118" s="120"/>
      <c r="W118" s="121">
        <f t="shared" si="90"/>
        <v>5</v>
      </c>
      <c r="X118" s="121" t="s">
        <v>144</v>
      </c>
      <c r="Z118" s="121">
        <f t="shared" si="91"/>
        <v>5</v>
      </c>
      <c r="AA118" s="121" t="s">
        <v>153</v>
      </c>
      <c r="AU118" s="121">
        <f t="shared" si="92"/>
        <v>5</v>
      </c>
      <c r="AV118" s="121" t="s">
        <v>144</v>
      </c>
    </row>
    <row r="119" spans="2:48" s="121" customFormat="1" hidden="1" x14ac:dyDescent="0.25">
      <c r="B119" s="101">
        <v>6</v>
      </c>
      <c r="C119" s="122" t="s">
        <v>122</v>
      </c>
      <c r="D119" s="101">
        <v>30</v>
      </c>
      <c r="E119" s="98">
        <v>6</v>
      </c>
      <c r="F119" s="98">
        <f t="shared" si="83"/>
        <v>6</v>
      </c>
      <c r="G119" s="98"/>
      <c r="H119" s="98"/>
      <c r="I119" s="64">
        <f t="shared" si="84"/>
        <v>1</v>
      </c>
      <c r="J119" s="103">
        <v>30</v>
      </c>
      <c r="K119" s="65">
        <f t="shared" si="85"/>
        <v>1</v>
      </c>
      <c r="L119" s="104">
        <v>30</v>
      </c>
      <c r="M119" s="129">
        <f t="shared" si="86"/>
        <v>1</v>
      </c>
      <c r="N119" s="105">
        <v>30</v>
      </c>
      <c r="O119" s="130">
        <f t="shared" si="87"/>
        <v>1</v>
      </c>
      <c r="P119" s="131">
        <v>24</v>
      </c>
      <c r="Q119" s="131">
        <v>24</v>
      </c>
      <c r="R119" s="102">
        <f t="shared" si="88"/>
        <v>1</v>
      </c>
      <c r="S119" s="132">
        <v>30</v>
      </c>
      <c r="T119" s="119">
        <f t="shared" si="89"/>
        <v>1</v>
      </c>
      <c r="U119" s="120"/>
      <c r="W119" s="121">
        <f t="shared" si="90"/>
        <v>30</v>
      </c>
      <c r="X119" s="121" t="s">
        <v>144</v>
      </c>
      <c r="Z119" s="121">
        <f t="shared" si="91"/>
        <v>30</v>
      </c>
      <c r="AA119" s="121" t="s">
        <v>153</v>
      </c>
      <c r="AU119" s="121">
        <f t="shared" si="92"/>
        <v>30</v>
      </c>
      <c r="AV119" s="121" t="s">
        <v>144</v>
      </c>
    </row>
    <row r="120" spans="2:48" s="121" customFormat="1" hidden="1" x14ac:dyDescent="0.25">
      <c r="B120" s="101">
        <v>7</v>
      </c>
      <c r="C120" s="122" t="s">
        <v>123</v>
      </c>
      <c r="D120" s="101">
        <v>17</v>
      </c>
      <c r="E120" s="98">
        <v>3</v>
      </c>
      <c r="F120" s="98">
        <v>3</v>
      </c>
      <c r="G120" s="98"/>
      <c r="H120" s="98"/>
      <c r="I120" s="64">
        <f t="shared" si="84"/>
        <v>1</v>
      </c>
      <c r="J120" s="103">
        <v>17</v>
      </c>
      <c r="K120" s="65">
        <f t="shared" si="85"/>
        <v>1</v>
      </c>
      <c r="L120" s="104">
        <v>17</v>
      </c>
      <c r="M120" s="129">
        <f t="shared" si="86"/>
        <v>1</v>
      </c>
      <c r="N120" s="105">
        <v>17</v>
      </c>
      <c r="O120" s="130">
        <f t="shared" si="87"/>
        <v>1</v>
      </c>
      <c r="P120" s="131">
        <v>14</v>
      </c>
      <c r="Q120" s="131">
        <v>14</v>
      </c>
      <c r="R120" s="102">
        <v>1</v>
      </c>
      <c r="S120" s="132">
        <v>17</v>
      </c>
      <c r="T120" s="119">
        <f t="shared" si="89"/>
        <v>1</v>
      </c>
      <c r="U120" s="120"/>
      <c r="W120" s="121">
        <f t="shared" si="90"/>
        <v>17</v>
      </c>
      <c r="X120" s="121" t="s">
        <v>144</v>
      </c>
      <c r="Z120" s="121">
        <f t="shared" si="91"/>
        <v>17</v>
      </c>
      <c r="AA120" s="121" t="s">
        <v>153</v>
      </c>
      <c r="AU120" s="121">
        <f t="shared" si="92"/>
        <v>17</v>
      </c>
      <c r="AV120" s="121" t="s">
        <v>144</v>
      </c>
    </row>
    <row r="121" spans="2:48" s="121" customFormat="1" hidden="1" x14ac:dyDescent="0.25">
      <c r="B121" s="101">
        <v>8</v>
      </c>
      <c r="C121" s="122" t="s">
        <v>124</v>
      </c>
      <c r="D121" s="101">
        <v>3</v>
      </c>
      <c r="E121" s="98">
        <v>0</v>
      </c>
      <c r="F121" s="98">
        <f t="shared" si="83"/>
        <v>0</v>
      </c>
      <c r="G121" s="98"/>
      <c r="H121" s="98"/>
      <c r="I121" s="64">
        <v>1</v>
      </c>
      <c r="J121" s="103">
        <v>3</v>
      </c>
      <c r="K121" s="65">
        <f t="shared" si="85"/>
        <v>1</v>
      </c>
      <c r="L121" s="104">
        <v>3</v>
      </c>
      <c r="M121" s="129">
        <f t="shared" si="86"/>
        <v>1</v>
      </c>
      <c r="N121" s="105">
        <v>3</v>
      </c>
      <c r="O121" s="130">
        <f t="shared" si="87"/>
        <v>1</v>
      </c>
      <c r="P121" s="131">
        <v>3</v>
      </c>
      <c r="Q121" s="131">
        <v>3</v>
      </c>
      <c r="R121" s="102">
        <v>1</v>
      </c>
      <c r="S121" s="132">
        <v>3</v>
      </c>
      <c r="T121" s="119">
        <f t="shared" si="89"/>
        <v>1</v>
      </c>
      <c r="U121" s="120"/>
      <c r="W121" s="121">
        <f t="shared" si="90"/>
        <v>3</v>
      </c>
      <c r="X121" s="121" t="s">
        <v>144</v>
      </c>
      <c r="Z121" s="121">
        <f t="shared" si="91"/>
        <v>3</v>
      </c>
      <c r="AA121" s="121" t="s">
        <v>153</v>
      </c>
      <c r="AU121" s="121">
        <f t="shared" si="92"/>
        <v>3</v>
      </c>
      <c r="AV121" s="121" t="s">
        <v>144</v>
      </c>
    </row>
    <row r="122" spans="2:48" s="121" customFormat="1" hidden="1" x14ac:dyDescent="0.25">
      <c r="B122" s="101">
        <v>9</v>
      </c>
      <c r="C122" s="122" t="s">
        <v>125</v>
      </c>
      <c r="D122" s="101">
        <v>5</v>
      </c>
      <c r="E122" s="98">
        <v>0</v>
      </c>
      <c r="F122" s="98">
        <f t="shared" si="83"/>
        <v>0</v>
      </c>
      <c r="G122" s="98"/>
      <c r="H122" s="98"/>
      <c r="I122" s="64">
        <v>1</v>
      </c>
      <c r="J122" s="103">
        <v>5</v>
      </c>
      <c r="K122" s="65">
        <f t="shared" si="85"/>
        <v>1</v>
      </c>
      <c r="L122" s="104">
        <v>5</v>
      </c>
      <c r="M122" s="129">
        <f t="shared" si="86"/>
        <v>1</v>
      </c>
      <c r="N122" s="105">
        <v>5</v>
      </c>
      <c r="O122" s="130">
        <f t="shared" si="87"/>
        <v>1</v>
      </c>
      <c r="P122" s="131">
        <v>5</v>
      </c>
      <c r="Q122" s="131">
        <v>5</v>
      </c>
      <c r="R122" s="102">
        <f t="shared" si="88"/>
        <v>1</v>
      </c>
      <c r="S122" s="132">
        <v>5</v>
      </c>
      <c r="T122" s="119">
        <f t="shared" si="89"/>
        <v>1</v>
      </c>
      <c r="U122" s="120"/>
      <c r="W122" s="121">
        <f t="shared" si="90"/>
        <v>5</v>
      </c>
      <c r="X122" s="121" t="s">
        <v>144</v>
      </c>
      <c r="Z122" s="121">
        <f t="shared" si="91"/>
        <v>5</v>
      </c>
      <c r="AA122" s="121" t="s">
        <v>153</v>
      </c>
      <c r="AU122" s="121">
        <f t="shared" si="92"/>
        <v>5</v>
      </c>
      <c r="AV122" s="121" t="s">
        <v>144</v>
      </c>
    </row>
    <row r="123" spans="2:48" s="121" customFormat="1" hidden="1" x14ac:dyDescent="0.25">
      <c r="B123" s="101">
        <v>10</v>
      </c>
      <c r="C123" s="122" t="s">
        <v>126</v>
      </c>
      <c r="D123" s="101">
        <v>3</v>
      </c>
      <c r="E123" s="98">
        <v>0</v>
      </c>
      <c r="F123" s="98">
        <f t="shared" si="83"/>
        <v>0</v>
      </c>
      <c r="G123" s="98"/>
      <c r="H123" s="98"/>
      <c r="I123" s="64">
        <v>1</v>
      </c>
      <c r="J123" s="103">
        <v>3</v>
      </c>
      <c r="K123" s="65">
        <f t="shared" si="85"/>
        <v>1</v>
      </c>
      <c r="L123" s="104">
        <v>3</v>
      </c>
      <c r="M123" s="129">
        <f t="shared" si="86"/>
        <v>1</v>
      </c>
      <c r="N123" s="105">
        <v>3</v>
      </c>
      <c r="O123" s="130">
        <f t="shared" si="87"/>
        <v>1</v>
      </c>
      <c r="P123" s="131">
        <v>3</v>
      </c>
      <c r="Q123" s="131">
        <v>3</v>
      </c>
      <c r="R123" s="102">
        <v>1</v>
      </c>
      <c r="S123" s="132">
        <v>3</v>
      </c>
      <c r="T123" s="119">
        <f t="shared" si="89"/>
        <v>1</v>
      </c>
      <c r="U123" s="120"/>
      <c r="W123" s="121">
        <f t="shared" si="90"/>
        <v>3</v>
      </c>
      <c r="X123" s="121" t="s">
        <v>144</v>
      </c>
      <c r="Z123" s="121">
        <f t="shared" si="91"/>
        <v>3</v>
      </c>
      <c r="AA123" s="121" t="s">
        <v>153</v>
      </c>
      <c r="AU123" s="121">
        <f t="shared" si="92"/>
        <v>3</v>
      </c>
      <c r="AV123" s="121" t="s">
        <v>144</v>
      </c>
    </row>
    <row r="124" spans="2:48" s="121" customFormat="1" hidden="1" x14ac:dyDescent="0.25">
      <c r="B124" s="101">
        <v>11</v>
      </c>
      <c r="C124" s="122" t="s">
        <v>127</v>
      </c>
      <c r="D124" s="101">
        <v>12</v>
      </c>
      <c r="E124" s="98">
        <v>4</v>
      </c>
      <c r="F124" s="98">
        <v>4</v>
      </c>
      <c r="G124" s="98"/>
      <c r="H124" s="98"/>
      <c r="I124" s="64">
        <f t="shared" si="84"/>
        <v>1</v>
      </c>
      <c r="J124" s="103">
        <v>12</v>
      </c>
      <c r="K124" s="65">
        <f t="shared" si="85"/>
        <v>1</v>
      </c>
      <c r="L124" s="104">
        <v>12</v>
      </c>
      <c r="M124" s="129">
        <f t="shared" si="86"/>
        <v>1</v>
      </c>
      <c r="N124" s="105">
        <v>12</v>
      </c>
      <c r="O124" s="130">
        <f t="shared" si="87"/>
        <v>1</v>
      </c>
      <c r="P124" s="131">
        <v>8</v>
      </c>
      <c r="Q124" s="131">
        <v>8</v>
      </c>
      <c r="R124" s="102">
        <f t="shared" si="88"/>
        <v>1</v>
      </c>
      <c r="S124" s="132">
        <v>12</v>
      </c>
      <c r="T124" s="119">
        <f t="shared" si="89"/>
        <v>1</v>
      </c>
      <c r="U124" s="120"/>
      <c r="W124" s="121">
        <f t="shared" si="90"/>
        <v>12</v>
      </c>
      <c r="X124" s="121" t="s">
        <v>144</v>
      </c>
      <c r="Z124" s="121">
        <f t="shared" si="91"/>
        <v>12</v>
      </c>
      <c r="AA124" s="121" t="s">
        <v>153</v>
      </c>
      <c r="AU124" s="121">
        <f t="shared" si="92"/>
        <v>12</v>
      </c>
      <c r="AV124" s="121" t="s">
        <v>144</v>
      </c>
    </row>
    <row r="125" spans="2:48" s="121" customFormat="1" hidden="1" x14ac:dyDescent="0.25">
      <c r="B125" s="101">
        <v>12</v>
      </c>
      <c r="C125" s="122" t="s">
        <v>128</v>
      </c>
      <c r="D125" s="101">
        <v>4</v>
      </c>
      <c r="E125" s="98">
        <v>0</v>
      </c>
      <c r="F125" s="98">
        <f t="shared" si="83"/>
        <v>0</v>
      </c>
      <c r="G125" s="98"/>
      <c r="H125" s="98"/>
      <c r="I125" s="64">
        <v>1</v>
      </c>
      <c r="J125" s="103">
        <v>4</v>
      </c>
      <c r="K125" s="65">
        <f t="shared" si="85"/>
        <v>1</v>
      </c>
      <c r="L125" s="104">
        <v>4</v>
      </c>
      <c r="M125" s="129">
        <f t="shared" si="86"/>
        <v>1</v>
      </c>
      <c r="N125" s="105">
        <v>4</v>
      </c>
      <c r="O125" s="130">
        <f t="shared" si="87"/>
        <v>1</v>
      </c>
      <c r="P125" s="131">
        <v>4</v>
      </c>
      <c r="Q125" s="131">
        <v>4</v>
      </c>
      <c r="R125" s="102">
        <v>1</v>
      </c>
      <c r="S125" s="132">
        <v>4</v>
      </c>
      <c r="T125" s="119">
        <f t="shared" si="89"/>
        <v>1</v>
      </c>
      <c r="U125" s="120"/>
      <c r="W125" s="121">
        <f t="shared" si="90"/>
        <v>4</v>
      </c>
      <c r="X125" s="121" t="s">
        <v>144</v>
      </c>
      <c r="Z125" s="121">
        <f t="shared" si="91"/>
        <v>4</v>
      </c>
      <c r="AA125" s="121" t="s">
        <v>153</v>
      </c>
      <c r="AU125" s="121">
        <f t="shared" si="92"/>
        <v>4</v>
      </c>
      <c r="AV125" s="121" t="s">
        <v>144</v>
      </c>
    </row>
    <row r="126" spans="2:48" s="121" customFormat="1" hidden="1" x14ac:dyDescent="0.25">
      <c r="B126" s="101">
        <v>13</v>
      </c>
      <c r="C126" s="122" t="s">
        <v>129</v>
      </c>
      <c r="D126" s="101">
        <v>2</v>
      </c>
      <c r="E126" s="98">
        <v>0</v>
      </c>
      <c r="F126" s="98">
        <v>0</v>
      </c>
      <c r="G126" s="98"/>
      <c r="H126" s="98"/>
      <c r="I126" s="64">
        <v>1</v>
      </c>
      <c r="J126" s="103">
        <v>2</v>
      </c>
      <c r="K126" s="65">
        <f t="shared" si="85"/>
        <v>1</v>
      </c>
      <c r="L126" s="104">
        <v>2</v>
      </c>
      <c r="M126" s="129">
        <f t="shared" si="86"/>
        <v>1</v>
      </c>
      <c r="N126" s="105">
        <v>2</v>
      </c>
      <c r="O126" s="130">
        <f t="shared" si="87"/>
        <v>1</v>
      </c>
      <c r="P126" s="131">
        <v>2</v>
      </c>
      <c r="Q126" s="131">
        <v>2</v>
      </c>
      <c r="R126" s="102">
        <v>1</v>
      </c>
      <c r="S126" s="132">
        <v>2</v>
      </c>
      <c r="T126" s="119">
        <f t="shared" si="89"/>
        <v>1</v>
      </c>
      <c r="U126" s="120"/>
      <c r="W126" s="121">
        <f t="shared" si="90"/>
        <v>2</v>
      </c>
      <c r="X126" s="121" t="s">
        <v>144</v>
      </c>
      <c r="Z126" s="121">
        <f t="shared" si="91"/>
        <v>2</v>
      </c>
      <c r="AA126" s="121" t="s">
        <v>153</v>
      </c>
      <c r="AU126" s="121">
        <f t="shared" si="92"/>
        <v>2</v>
      </c>
      <c r="AV126" s="121" t="s">
        <v>144</v>
      </c>
    </row>
    <row r="127" spans="2:48" s="121" customFormat="1" hidden="1" x14ac:dyDescent="0.25">
      <c r="B127" s="101">
        <v>14</v>
      </c>
      <c r="C127" s="122" t="s">
        <v>130</v>
      </c>
      <c r="D127" s="101">
        <v>3</v>
      </c>
      <c r="E127" s="98">
        <v>0</v>
      </c>
      <c r="F127" s="98">
        <f t="shared" si="83"/>
        <v>0</v>
      </c>
      <c r="G127" s="98"/>
      <c r="H127" s="98"/>
      <c r="I127" s="64">
        <v>1</v>
      </c>
      <c r="J127" s="103">
        <v>3</v>
      </c>
      <c r="K127" s="65">
        <f t="shared" si="85"/>
        <v>1</v>
      </c>
      <c r="L127" s="104">
        <v>3</v>
      </c>
      <c r="M127" s="129">
        <f t="shared" si="86"/>
        <v>1</v>
      </c>
      <c r="N127" s="105">
        <v>3</v>
      </c>
      <c r="O127" s="130">
        <f t="shared" si="87"/>
        <v>1</v>
      </c>
      <c r="P127" s="131">
        <v>3</v>
      </c>
      <c r="Q127" s="131">
        <v>3</v>
      </c>
      <c r="R127" s="102">
        <v>1</v>
      </c>
      <c r="S127" s="132">
        <v>3</v>
      </c>
      <c r="T127" s="119">
        <f t="shared" si="89"/>
        <v>1</v>
      </c>
      <c r="U127" s="120"/>
      <c r="W127" s="121">
        <f t="shared" si="90"/>
        <v>3</v>
      </c>
      <c r="X127" s="121" t="s">
        <v>144</v>
      </c>
      <c r="Z127" s="121">
        <f t="shared" si="91"/>
        <v>3</v>
      </c>
      <c r="AA127" s="121" t="s">
        <v>153</v>
      </c>
      <c r="AU127" s="121">
        <f t="shared" si="92"/>
        <v>3</v>
      </c>
      <c r="AV127" s="121" t="s">
        <v>144</v>
      </c>
    </row>
    <row r="128" spans="2:48" s="121" customFormat="1" hidden="1" x14ac:dyDescent="0.25">
      <c r="B128" s="101">
        <v>15</v>
      </c>
      <c r="C128" s="122" t="s">
        <v>131</v>
      </c>
      <c r="D128" s="101">
        <v>3</v>
      </c>
      <c r="E128" s="98">
        <v>0</v>
      </c>
      <c r="F128" s="98">
        <f t="shared" si="83"/>
        <v>0</v>
      </c>
      <c r="G128" s="98"/>
      <c r="H128" s="98"/>
      <c r="I128" s="64">
        <v>1</v>
      </c>
      <c r="J128" s="103">
        <v>3</v>
      </c>
      <c r="K128" s="65">
        <f t="shared" si="85"/>
        <v>1</v>
      </c>
      <c r="L128" s="104">
        <v>3</v>
      </c>
      <c r="M128" s="129">
        <f t="shared" si="86"/>
        <v>1</v>
      </c>
      <c r="N128" s="105">
        <v>3</v>
      </c>
      <c r="O128" s="130">
        <f t="shared" si="87"/>
        <v>1</v>
      </c>
      <c r="P128" s="131">
        <v>3</v>
      </c>
      <c r="Q128" s="131">
        <v>3</v>
      </c>
      <c r="R128" s="102">
        <v>1</v>
      </c>
      <c r="S128" s="132">
        <v>3</v>
      </c>
      <c r="T128" s="119">
        <f t="shared" si="89"/>
        <v>1</v>
      </c>
      <c r="U128" s="120"/>
      <c r="W128" s="121">
        <f t="shared" si="90"/>
        <v>3</v>
      </c>
      <c r="X128" s="121" t="s">
        <v>144</v>
      </c>
      <c r="Z128" s="121">
        <f t="shared" si="91"/>
        <v>3</v>
      </c>
      <c r="AA128" s="121" t="s">
        <v>153</v>
      </c>
      <c r="AU128" s="121">
        <f t="shared" si="92"/>
        <v>3</v>
      </c>
      <c r="AV128" s="121" t="s">
        <v>144</v>
      </c>
    </row>
    <row r="129" spans="2:48" s="121" customFormat="1" hidden="1" x14ac:dyDescent="0.25">
      <c r="B129" s="101">
        <v>16</v>
      </c>
      <c r="C129" s="122" t="s">
        <v>132</v>
      </c>
      <c r="D129" s="101">
        <v>5</v>
      </c>
      <c r="E129" s="98">
        <v>0</v>
      </c>
      <c r="F129" s="98">
        <f t="shared" si="83"/>
        <v>0</v>
      </c>
      <c r="G129" s="98"/>
      <c r="H129" s="98"/>
      <c r="I129" s="64">
        <v>1</v>
      </c>
      <c r="J129" s="103">
        <v>5</v>
      </c>
      <c r="K129" s="65">
        <f t="shared" si="85"/>
        <v>1</v>
      </c>
      <c r="L129" s="104">
        <v>5</v>
      </c>
      <c r="M129" s="129">
        <f t="shared" si="86"/>
        <v>1</v>
      </c>
      <c r="N129" s="105">
        <v>5</v>
      </c>
      <c r="O129" s="130">
        <f t="shared" si="87"/>
        <v>1</v>
      </c>
      <c r="P129" s="131">
        <v>5</v>
      </c>
      <c r="Q129" s="131">
        <v>5</v>
      </c>
      <c r="R129" s="102">
        <f t="shared" si="88"/>
        <v>1</v>
      </c>
      <c r="S129" s="132">
        <v>5</v>
      </c>
      <c r="T129" s="119">
        <f t="shared" si="89"/>
        <v>1</v>
      </c>
      <c r="U129" s="120"/>
      <c r="W129" s="121">
        <f t="shared" si="90"/>
        <v>5</v>
      </c>
      <c r="X129" s="121" t="s">
        <v>144</v>
      </c>
      <c r="Z129" s="121">
        <f t="shared" si="91"/>
        <v>5</v>
      </c>
      <c r="AA129" s="121" t="s">
        <v>153</v>
      </c>
      <c r="AU129" s="121">
        <f t="shared" si="92"/>
        <v>5</v>
      </c>
      <c r="AV129" s="121" t="s">
        <v>144</v>
      </c>
    </row>
    <row r="130" spans="2:48" s="121" customFormat="1" hidden="1" x14ac:dyDescent="0.25">
      <c r="B130" s="101">
        <v>17</v>
      </c>
      <c r="C130" s="122" t="s">
        <v>133</v>
      </c>
      <c r="D130" s="101">
        <v>4</v>
      </c>
      <c r="E130" s="98">
        <v>0</v>
      </c>
      <c r="F130" s="98">
        <v>0</v>
      </c>
      <c r="G130" s="98"/>
      <c r="H130" s="98"/>
      <c r="I130" s="64">
        <v>1</v>
      </c>
      <c r="J130" s="103">
        <v>4</v>
      </c>
      <c r="K130" s="65">
        <f t="shared" si="85"/>
        <v>1</v>
      </c>
      <c r="L130" s="104">
        <v>4</v>
      </c>
      <c r="M130" s="129">
        <f t="shared" si="86"/>
        <v>1</v>
      </c>
      <c r="N130" s="105">
        <v>4</v>
      </c>
      <c r="O130" s="130">
        <f t="shared" si="87"/>
        <v>1</v>
      </c>
      <c r="P130" s="131">
        <v>4</v>
      </c>
      <c r="Q130" s="131">
        <v>4</v>
      </c>
      <c r="R130" s="102">
        <v>1</v>
      </c>
      <c r="S130" s="132">
        <v>4</v>
      </c>
      <c r="T130" s="119">
        <f t="shared" si="89"/>
        <v>1</v>
      </c>
      <c r="U130" s="120"/>
      <c r="W130" s="121">
        <f t="shared" si="90"/>
        <v>4</v>
      </c>
      <c r="X130" s="121" t="s">
        <v>144</v>
      </c>
      <c r="Z130" s="121">
        <f t="shared" si="91"/>
        <v>4</v>
      </c>
      <c r="AA130" s="121" t="s">
        <v>153</v>
      </c>
      <c r="AU130" s="121">
        <f t="shared" si="92"/>
        <v>4</v>
      </c>
      <c r="AV130" s="121" t="s">
        <v>144</v>
      </c>
    </row>
    <row r="131" spans="2:48" s="121" customFormat="1" hidden="1" x14ac:dyDescent="0.25">
      <c r="B131" s="101">
        <v>18</v>
      </c>
      <c r="C131" s="122" t="s">
        <v>134</v>
      </c>
      <c r="D131" s="101">
        <v>5</v>
      </c>
      <c r="E131" s="98">
        <v>0</v>
      </c>
      <c r="F131" s="98">
        <f t="shared" si="83"/>
        <v>0</v>
      </c>
      <c r="G131" s="98"/>
      <c r="H131" s="98"/>
      <c r="I131" s="64">
        <v>1</v>
      </c>
      <c r="J131" s="103">
        <v>5</v>
      </c>
      <c r="K131" s="65">
        <f t="shared" si="85"/>
        <v>1</v>
      </c>
      <c r="L131" s="104">
        <v>5</v>
      </c>
      <c r="M131" s="129">
        <f t="shared" si="86"/>
        <v>1</v>
      </c>
      <c r="N131" s="105">
        <v>5</v>
      </c>
      <c r="O131" s="130">
        <f t="shared" si="87"/>
        <v>1</v>
      </c>
      <c r="P131" s="131">
        <v>5</v>
      </c>
      <c r="Q131" s="131">
        <v>5</v>
      </c>
      <c r="R131" s="102">
        <f t="shared" si="88"/>
        <v>1</v>
      </c>
      <c r="S131" s="132">
        <v>5</v>
      </c>
      <c r="T131" s="119">
        <f t="shared" si="89"/>
        <v>1</v>
      </c>
      <c r="U131" s="120"/>
      <c r="W131" s="121">
        <f t="shared" si="90"/>
        <v>5</v>
      </c>
      <c r="X131" s="121" t="s">
        <v>144</v>
      </c>
      <c r="Z131" s="121">
        <f t="shared" si="91"/>
        <v>5</v>
      </c>
      <c r="AA131" s="121" t="s">
        <v>153</v>
      </c>
      <c r="AU131" s="121">
        <f t="shared" si="92"/>
        <v>5</v>
      </c>
      <c r="AV131" s="121" t="s">
        <v>144</v>
      </c>
    </row>
    <row r="132" spans="2:48" s="121" customFormat="1" hidden="1" x14ac:dyDescent="0.25">
      <c r="B132" s="101">
        <v>19</v>
      </c>
      <c r="C132" s="122" t="s">
        <v>135</v>
      </c>
      <c r="D132" s="101">
        <v>5</v>
      </c>
      <c r="E132" s="98">
        <v>0</v>
      </c>
      <c r="F132" s="98">
        <v>0</v>
      </c>
      <c r="G132" s="98"/>
      <c r="H132" s="98"/>
      <c r="I132" s="64">
        <v>1</v>
      </c>
      <c r="J132" s="103">
        <v>5</v>
      </c>
      <c r="K132" s="65">
        <f t="shared" si="85"/>
        <v>1</v>
      </c>
      <c r="L132" s="104">
        <v>5</v>
      </c>
      <c r="M132" s="129">
        <f t="shared" si="86"/>
        <v>1</v>
      </c>
      <c r="N132" s="105">
        <v>5</v>
      </c>
      <c r="O132" s="130">
        <f t="shared" si="87"/>
        <v>1</v>
      </c>
      <c r="P132" s="131">
        <v>5</v>
      </c>
      <c r="Q132" s="131">
        <v>5</v>
      </c>
      <c r="R132" s="102">
        <v>1</v>
      </c>
      <c r="S132" s="132">
        <v>5</v>
      </c>
      <c r="T132" s="119">
        <f t="shared" si="89"/>
        <v>1</v>
      </c>
      <c r="U132" s="120"/>
      <c r="W132" s="121">
        <f t="shared" si="90"/>
        <v>5</v>
      </c>
      <c r="X132" s="121" t="s">
        <v>144</v>
      </c>
      <c r="Z132" s="121">
        <f t="shared" si="91"/>
        <v>5</v>
      </c>
      <c r="AA132" s="121" t="s">
        <v>153</v>
      </c>
      <c r="AU132" s="121">
        <f t="shared" si="92"/>
        <v>5</v>
      </c>
      <c r="AV132" s="121" t="s">
        <v>144</v>
      </c>
    </row>
    <row r="133" spans="2:48" s="121" customFormat="1" hidden="1" x14ac:dyDescent="0.25">
      <c r="B133" s="101">
        <v>20</v>
      </c>
      <c r="C133" s="122" t="s">
        <v>136</v>
      </c>
      <c r="D133" s="101">
        <v>4</v>
      </c>
      <c r="E133" s="98">
        <v>0</v>
      </c>
      <c r="F133" s="98">
        <f t="shared" si="83"/>
        <v>0</v>
      </c>
      <c r="G133" s="98"/>
      <c r="H133" s="98"/>
      <c r="I133" s="64">
        <v>1</v>
      </c>
      <c r="J133" s="103">
        <v>4</v>
      </c>
      <c r="K133" s="65">
        <f t="shared" si="85"/>
        <v>1</v>
      </c>
      <c r="L133" s="104">
        <v>4</v>
      </c>
      <c r="M133" s="129">
        <f t="shared" si="86"/>
        <v>1</v>
      </c>
      <c r="N133" s="105">
        <v>4</v>
      </c>
      <c r="O133" s="130">
        <f t="shared" si="87"/>
        <v>1</v>
      </c>
      <c r="P133" s="131">
        <v>4</v>
      </c>
      <c r="Q133" s="131">
        <v>4</v>
      </c>
      <c r="R133" s="102">
        <f t="shared" si="88"/>
        <v>1</v>
      </c>
      <c r="S133" s="132">
        <v>4</v>
      </c>
      <c r="T133" s="119">
        <f t="shared" si="89"/>
        <v>1</v>
      </c>
      <c r="U133" s="120"/>
      <c r="W133" s="121">
        <f t="shared" si="90"/>
        <v>4</v>
      </c>
      <c r="X133" s="121" t="s">
        <v>144</v>
      </c>
      <c r="Z133" s="121">
        <f t="shared" si="91"/>
        <v>4</v>
      </c>
      <c r="AA133" s="121" t="s">
        <v>153</v>
      </c>
      <c r="AU133" s="121">
        <f t="shared" si="92"/>
        <v>4</v>
      </c>
      <c r="AV133" s="121" t="s">
        <v>144</v>
      </c>
    </row>
    <row r="134" spans="2:48" s="121" customFormat="1" hidden="1" x14ac:dyDescent="0.25">
      <c r="B134" s="101">
        <v>21</v>
      </c>
      <c r="C134" s="122" t="s">
        <v>171</v>
      </c>
      <c r="D134" s="101">
        <v>20</v>
      </c>
      <c r="E134" s="98">
        <v>9</v>
      </c>
      <c r="F134" s="98">
        <v>9</v>
      </c>
      <c r="G134" s="98"/>
      <c r="H134" s="98"/>
      <c r="I134" s="64">
        <v>1</v>
      </c>
      <c r="J134" s="103">
        <v>20</v>
      </c>
      <c r="K134" s="65">
        <f t="shared" si="85"/>
        <v>1</v>
      </c>
      <c r="L134" s="104">
        <v>20</v>
      </c>
      <c r="M134" s="129">
        <f t="shared" si="86"/>
        <v>1</v>
      </c>
      <c r="N134" s="105">
        <v>20</v>
      </c>
      <c r="O134" s="130">
        <f t="shared" si="87"/>
        <v>1</v>
      </c>
      <c r="P134" s="131">
        <v>11</v>
      </c>
      <c r="Q134" s="131">
        <v>11</v>
      </c>
      <c r="R134" s="102">
        <f t="shared" si="88"/>
        <v>1</v>
      </c>
      <c r="S134" s="132">
        <v>20</v>
      </c>
      <c r="T134" s="119">
        <f t="shared" si="89"/>
        <v>1</v>
      </c>
      <c r="U134" s="120"/>
      <c r="W134" s="121">
        <f t="shared" si="90"/>
        <v>20</v>
      </c>
      <c r="X134" s="121" t="s">
        <v>144</v>
      </c>
      <c r="Z134" s="121">
        <f t="shared" si="91"/>
        <v>20</v>
      </c>
      <c r="AA134" s="121" t="s">
        <v>153</v>
      </c>
    </row>
    <row r="135" spans="2:48" s="126" customFormat="1" hidden="1" x14ac:dyDescent="0.25">
      <c r="B135" s="280" t="s">
        <v>46</v>
      </c>
      <c r="C135" s="280"/>
      <c r="D135" s="123">
        <f>SUM(D114:D134)</f>
        <v>153</v>
      </c>
      <c r="E135" s="123">
        <f>SUM(E114:E134)</f>
        <v>43</v>
      </c>
      <c r="F135" s="123">
        <f>SUM(F114:F134)</f>
        <v>43</v>
      </c>
      <c r="G135" s="123"/>
      <c r="H135" s="123"/>
      <c r="I135" s="124">
        <f>F135/E135</f>
        <v>1</v>
      </c>
      <c r="J135" s="123">
        <f>SUM(J114:J134)</f>
        <v>153</v>
      </c>
      <c r="K135" s="124">
        <f t="shared" si="85"/>
        <v>1</v>
      </c>
      <c r="L135" s="123">
        <f>SUM(L114:L134)</f>
        <v>153</v>
      </c>
      <c r="M135" s="124">
        <f t="shared" si="86"/>
        <v>1</v>
      </c>
      <c r="N135" s="123">
        <f>SUM(N114:N134)</f>
        <v>153</v>
      </c>
      <c r="O135" s="124">
        <f>N135/D135</f>
        <v>1</v>
      </c>
      <c r="P135" s="123">
        <f>SUM(P114:P134)</f>
        <v>110</v>
      </c>
      <c r="Q135" s="123">
        <f>SUM(Q114:Q134)</f>
        <v>110</v>
      </c>
      <c r="R135" s="124">
        <f>Q135/P135</f>
        <v>1</v>
      </c>
      <c r="S135" s="123">
        <f>SUM(S114:S134)</f>
        <v>153</v>
      </c>
      <c r="T135" s="124">
        <f t="shared" si="89"/>
        <v>1</v>
      </c>
      <c r="U135" s="120"/>
      <c r="W135" s="121">
        <f t="shared" si="90"/>
        <v>153</v>
      </c>
      <c r="X135" s="121"/>
      <c r="AU135" s="121">
        <f t="shared" si="92"/>
        <v>153</v>
      </c>
      <c r="AV135" s="121" t="s">
        <v>144</v>
      </c>
    </row>
    <row r="136" spans="2:48" s="121" customFormat="1" hidden="1" x14ac:dyDescent="0.25">
      <c r="B136" s="284" t="s">
        <v>21</v>
      </c>
      <c r="C136" s="284"/>
      <c r="D136" s="133">
        <f>D31+D42+D51+D59+D79+D93+D112+D135</f>
        <v>4476</v>
      </c>
      <c r="E136" s="133">
        <f>E31+E42+E51+E59+E79+E93+E112+E135</f>
        <v>3462</v>
      </c>
      <c r="F136" s="133">
        <f>F31+F42+F51+F59+F79+F93+F112+F135</f>
        <v>3462</v>
      </c>
      <c r="G136" s="133"/>
      <c r="H136" s="133"/>
      <c r="I136" s="134">
        <f>F136/E136</f>
        <v>1</v>
      </c>
      <c r="J136" s="133">
        <f>J31+J42+J51+J59+J79+J93+J112+J135</f>
        <v>4476</v>
      </c>
      <c r="K136" s="134">
        <f t="shared" si="85"/>
        <v>1</v>
      </c>
      <c r="L136" s="133">
        <f>L31+L42+L51+L59+L79+L93+L112+L135</f>
        <v>4476</v>
      </c>
      <c r="M136" s="134">
        <f t="shared" si="86"/>
        <v>1</v>
      </c>
      <c r="N136" s="133">
        <f>N31+N42+N51+N59+N79+N93+N112+N135</f>
        <v>4476</v>
      </c>
      <c r="O136" s="134">
        <f>N136/D136</f>
        <v>1</v>
      </c>
      <c r="P136" s="133">
        <f>P31+P42+P51+P59+P79+P93+P112+P135</f>
        <v>1014</v>
      </c>
      <c r="Q136" s="133">
        <f>Q31+Q42+Q51+Q59+Q79+Q93+Q112+Q135</f>
        <v>1014</v>
      </c>
      <c r="R136" s="134">
        <f>Q136/P136</f>
        <v>1</v>
      </c>
      <c r="S136" s="133">
        <f>S31+S42+S51+S59+S79+S93+S112+S135</f>
        <v>4156</v>
      </c>
      <c r="T136" s="134">
        <f t="shared" si="89"/>
        <v>0.92850759606791777</v>
      </c>
      <c r="U136" s="120"/>
    </row>
  </sheetData>
  <mergeCells count="34">
    <mergeCell ref="B1:T1"/>
    <mergeCell ref="B2:T2"/>
    <mergeCell ref="B3:T3"/>
    <mergeCell ref="B4:B5"/>
    <mergeCell ref="C4:C5"/>
    <mergeCell ref="D4:D5"/>
    <mergeCell ref="E4:I4"/>
    <mergeCell ref="J4:K5"/>
    <mergeCell ref="L4:O4"/>
    <mergeCell ref="P4:R4"/>
    <mergeCell ref="S4:T4"/>
    <mergeCell ref="U4:U5"/>
    <mergeCell ref="F5:G5"/>
    <mergeCell ref="H5:I5"/>
    <mergeCell ref="L5:M5"/>
    <mergeCell ref="N5:O5"/>
    <mergeCell ref="Q5:R5"/>
    <mergeCell ref="B93:C93"/>
    <mergeCell ref="B6:T6"/>
    <mergeCell ref="B31:C31"/>
    <mergeCell ref="B32:T32"/>
    <mergeCell ref="B42:C42"/>
    <mergeCell ref="B43:T43"/>
    <mergeCell ref="B51:C51"/>
    <mergeCell ref="B52:T52"/>
    <mergeCell ref="B59:C59"/>
    <mergeCell ref="B60:T60"/>
    <mergeCell ref="B79:C79"/>
    <mergeCell ref="B80:T80"/>
    <mergeCell ref="B94:T94"/>
    <mergeCell ref="B112:C112"/>
    <mergeCell ref="B113:S113"/>
    <mergeCell ref="B135:C135"/>
    <mergeCell ref="B136:C136"/>
  </mergeCells>
  <pageMargins left="0.13" right="0.06" top="0.13" bottom="0.16" header="0.27" footer="0.18"/>
  <pageSetup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CCCB7-FD07-431A-98D8-90BC3C46873D}">
  <dimension ref="B1:AV136"/>
  <sheetViews>
    <sheetView showGridLines="0" zoomScale="85" zoomScaleNormal="85" workbookViewId="0">
      <selection activeCell="E53" sqref="E53"/>
    </sheetView>
  </sheetViews>
  <sheetFormatPr defaultColWidth="8.7109375" defaultRowHeight="15" x14ac:dyDescent="0.25"/>
  <cols>
    <col min="1" max="1" width="8.7109375" style="112"/>
    <col min="2" max="2" width="6.5703125" style="135" customWidth="1"/>
    <col min="3" max="3" width="14.140625" style="112" customWidth="1"/>
    <col min="4" max="4" width="8.7109375" style="135" customWidth="1"/>
    <col min="5" max="5" width="9.140625" style="135" customWidth="1"/>
    <col min="6" max="8" width="7.140625" style="135" customWidth="1"/>
    <col min="9" max="9" width="8.140625" style="135" customWidth="1"/>
    <col min="10" max="10" width="5.42578125" style="135" customWidth="1"/>
    <col min="11" max="11" width="7.42578125" style="135" customWidth="1"/>
    <col min="12" max="12" width="6.28515625" style="135" customWidth="1"/>
    <col min="13" max="13" width="7.42578125" style="135" customWidth="1"/>
    <col min="14" max="14" width="7" style="135" customWidth="1"/>
    <col min="15" max="15" width="7.140625" style="135" customWidth="1"/>
    <col min="16" max="16" width="9.7109375" style="135" customWidth="1"/>
    <col min="17" max="17" width="5.5703125" style="135" customWidth="1"/>
    <col min="18" max="18" width="6.140625" style="135" customWidth="1"/>
    <col min="19" max="19" width="8.5703125" style="135" customWidth="1"/>
    <col min="20" max="20" width="7.42578125" style="135" customWidth="1"/>
    <col min="21" max="21" width="36.5703125" style="111" hidden="1" customWidth="1"/>
    <col min="22" max="22" width="29.140625" style="112" hidden="1" customWidth="1"/>
    <col min="23" max="23" width="8.7109375" style="112" hidden="1" customWidth="1"/>
    <col min="24" max="24" width="59" style="112" hidden="1" customWidth="1"/>
    <col min="25" max="26" width="8.7109375" style="112" hidden="1" customWidth="1"/>
    <col min="27" max="27" width="13.85546875" style="112" hidden="1" customWidth="1"/>
    <col min="28" max="48" width="8.7109375" style="112" customWidth="1"/>
    <col min="49" max="16384" width="8.7109375" style="112"/>
  </cols>
  <sheetData>
    <row r="1" spans="2:48" x14ac:dyDescent="0.25">
      <c r="B1" s="239" t="s"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</row>
    <row r="2" spans="2:48" x14ac:dyDescent="0.25">
      <c r="B2" s="239" t="s">
        <v>232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</row>
    <row r="3" spans="2:48" x14ac:dyDescent="0.25">
      <c r="B3" s="240" t="s">
        <v>142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</row>
    <row r="4" spans="2:48" ht="38.450000000000003" customHeight="1" x14ac:dyDescent="0.25">
      <c r="B4" s="241" t="s">
        <v>3</v>
      </c>
      <c r="C4" s="241" t="s">
        <v>25</v>
      </c>
      <c r="D4" s="300" t="s">
        <v>143</v>
      </c>
      <c r="E4" s="302" t="s">
        <v>173</v>
      </c>
      <c r="F4" s="302"/>
      <c r="G4" s="302"/>
      <c r="H4" s="302"/>
      <c r="I4" s="279"/>
      <c r="J4" s="303" t="s">
        <v>7</v>
      </c>
      <c r="K4" s="304"/>
      <c r="L4" s="307" t="s">
        <v>8</v>
      </c>
      <c r="M4" s="308"/>
      <c r="N4" s="308"/>
      <c r="O4" s="309"/>
      <c r="P4" s="273" t="s">
        <v>138</v>
      </c>
      <c r="Q4" s="274"/>
      <c r="R4" s="275"/>
      <c r="S4" s="298" t="s">
        <v>157</v>
      </c>
      <c r="T4" s="299"/>
      <c r="U4" s="259" t="s">
        <v>9</v>
      </c>
    </row>
    <row r="5" spans="2:48" ht="43.5" customHeight="1" x14ac:dyDescent="0.25">
      <c r="B5" s="241"/>
      <c r="C5" s="241"/>
      <c r="D5" s="301"/>
      <c r="E5" s="113" t="s">
        <v>5</v>
      </c>
      <c r="F5" s="310" t="s">
        <v>10</v>
      </c>
      <c r="G5" s="310"/>
      <c r="H5" s="278" t="s">
        <v>174</v>
      </c>
      <c r="I5" s="279"/>
      <c r="J5" s="305"/>
      <c r="K5" s="306"/>
      <c r="L5" s="311" t="s">
        <v>11</v>
      </c>
      <c r="M5" s="311"/>
      <c r="N5" s="312" t="s">
        <v>12</v>
      </c>
      <c r="O5" s="312"/>
      <c r="P5" s="114" t="s">
        <v>5</v>
      </c>
      <c r="Q5" s="278" t="s">
        <v>140</v>
      </c>
      <c r="R5" s="279"/>
      <c r="S5" s="155" t="s">
        <v>158</v>
      </c>
      <c r="T5" s="155" t="s">
        <v>159</v>
      </c>
      <c r="U5" s="259"/>
    </row>
    <row r="6" spans="2:48" hidden="1" x14ac:dyDescent="0.25">
      <c r="B6" s="281" t="s">
        <v>13</v>
      </c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3"/>
      <c r="U6" s="116"/>
    </row>
    <row r="7" spans="2:48" s="121" customFormat="1" hidden="1" x14ac:dyDescent="0.25">
      <c r="B7" s="117">
        <v>1</v>
      </c>
      <c r="C7" s="118" t="s">
        <v>27</v>
      </c>
      <c r="D7" s="117">
        <v>135</v>
      </c>
      <c r="E7" s="98">
        <v>116</v>
      </c>
      <c r="F7" s="98">
        <f>E7</f>
        <v>116</v>
      </c>
      <c r="G7" s="98"/>
      <c r="H7" s="98"/>
      <c r="I7" s="64">
        <f t="shared" ref="I7:I31" si="0">F7/E7</f>
        <v>1</v>
      </c>
      <c r="J7" s="107">
        <v>135</v>
      </c>
      <c r="K7" s="65">
        <f t="shared" ref="K7:K31" si="1">J7/D7</f>
        <v>1</v>
      </c>
      <c r="L7" s="104">
        <v>135</v>
      </c>
      <c r="M7" s="66">
        <f t="shared" ref="M7:M31" si="2">L7/D7</f>
        <v>1</v>
      </c>
      <c r="N7" s="105">
        <v>135</v>
      </c>
      <c r="O7" s="106">
        <f t="shared" ref="O7:O30" si="3">N7/D7</f>
        <v>1</v>
      </c>
      <c r="P7" s="98">
        <v>19</v>
      </c>
      <c r="Q7" s="98">
        <v>19</v>
      </c>
      <c r="R7" s="64">
        <f t="shared" ref="R7:R14" si="4">Q7/P7</f>
        <v>1</v>
      </c>
      <c r="S7" s="156">
        <v>128</v>
      </c>
      <c r="T7" s="119">
        <f t="shared" ref="T7:T31" si="5">S7/D7</f>
        <v>0.94814814814814818</v>
      </c>
      <c r="U7" s="120"/>
      <c r="W7" s="121">
        <f t="shared" ref="W7:W31" si="6">E7+P7</f>
        <v>135</v>
      </c>
      <c r="Z7" s="121">
        <f>F7+Q7</f>
        <v>135</v>
      </c>
      <c r="AA7" s="121" t="s">
        <v>153</v>
      </c>
      <c r="AU7" s="121">
        <f>F7+Q7</f>
        <v>135</v>
      </c>
      <c r="AV7" s="121" t="s">
        <v>144</v>
      </c>
    </row>
    <row r="8" spans="2:48" s="121" customFormat="1" hidden="1" x14ac:dyDescent="0.25">
      <c r="B8" s="117">
        <v>2</v>
      </c>
      <c r="C8" s="122" t="s">
        <v>151</v>
      </c>
      <c r="D8" s="117">
        <v>205</v>
      </c>
      <c r="E8" s="98">
        <v>177</v>
      </c>
      <c r="F8" s="98">
        <v>177</v>
      </c>
      <c r="G8" s="98"/>
      <c r="H8" s="98"/>
      <c r="I8" s="64">
        <f t="shared" si="0"/>
        <v>1</v>
      </c>
      <c r="J8" s="107">
        <v>205</v>
      </c>
      <c r="K8" s="65">
        <f t="shared" si="1"/>
        <v>1</v>
      </c>
      <c r="L8" s="104">
        <v>205</v>
      </c>
      <c r="M8" s="66">
        <f t="shared" si="2"/>
        <v>1</v>
      </c>
      <c r="N8" s="105">
        <v>205</v>
      </c>
      <c r="O8" s="106">
        <f t="shared" si="3"/>
        <v>1</v>
      </c>
      <c r="P8" s="98">
        <v>28</v>
      </c>
      <c r="Q8" s="98">
        <v>28</v>
      </c>
      <c r="R8" s="64">
        <f t="shared" si="4"/>
        <v>1</v>
      </c>
      <c r="S8" s="156">
        <v>205</v>
      </c>
      <c r="T8" s="119">
        <f t="shared" si="5"/>
        <v>1</v>
      </c>
      <c r="U8" s="120"/>
      <c r="W8" s="121">
        <f t="shared" si="6"/>
        <v>205</v>
      </c>
      <c r="Z8" s="121">
        <f t="shared" ref="Z8:Z30" si="7">E8+P8</f>
        <v>205</v>
      </c>
      <c r="AA8" s="121" t="s">
        <v>153</v>
      </c>
      <c r="AU8" s="121">
        <f>F8+Q8</f>
        <v>205</v>
      </c>
      <c r="AV8" s="121" t="s">
        <v>144</v>
      </c>
    </row>
    <row r="9" spans="2:48" s="121" customFormat="1" hidden="1" x14ac:dyDescent="0.25">
      <c r="B9" s="117">
        <v>3</v>
      </c>
      <c r="C9" s="122" t="s">
        <v>152</v>
      </c>
      <c r="D9" s="117">
        <v>33</v>
      </c>
      <c r="E9" s="98">
        <v>29</v>
      </c>
      <c r="F9" s="98">
        <f>E9</f>
        <v>29</v>
      </c>
      <c r="G9" s="98"/>
      <c r="H9" s="98"/>
      <c r="I9" s="64">
        <f t="shared" si="0"/>
        <v>1</v>
      </c>
      <c r="J9" s="107">
        <v>33</v>
      </c>
      <c r="K9" s="65">
        <f t="shared" si="1"/>
        <v>1</v>
      </c>
      <c r="L9" s="104">
        <v>33</v>
      </c>
      <c r="M9" s="66">
        <f t="shared" si="2"/>
        <v>1</v>
      </c>
      <c r="N9" s="105">
        <v>33</v>
      </c>
      <c r="O9" s="106">
        <f t="shared" si="3"/>
        <v>1</v>
      </c>
      <c r="P9" s="98">
        <v>4</v>
      </c>
      <c r="Q9" s="98">
        <v>4</v>
      </c>
      <c r="R9" s="64">
        <f t="shared" si="4"/>
        <v>1</v>
      </c>
      <c r="S9" s="156">
        <v>33</v>
      </c>
      <c r="T9" s="119">
        <f t="shared" si="5"/>
        <v>1</v>
      </c>
      <c r="U9" s="120"/>
      <c r="W9" s="121">
        <f t="shared" si="6"/>
        <v>33</v>
      </c>
      <c r="Z9" s="121">
        <f t="shared" si="7"/>
        <v>33</v>
      </c>
      <c r="AA9" s="121" t="s">
        <v>153</v>
      </c>
    </row>
    <row r="10" spans="2:48" s="121" customFormat="1" hidden="1" x14ac:dyDescent="0.25">
      <c r="B10" s="117">
        <v>4</v>
      </c>
      <c r="C10" s="122" t="s">
        <v>29</v>
      </c>
      <c r="D10" s="117">
        <v>91</v>
      </c>
      <c r="E10" s="98">
        <v>75</v>
      </c>
      <c r="F10" s="98">
        <v>75</v>
      </c>
      <c r="G10" s="98"/>
      <c r="H10" s="98"/>
      <c r="I10" s="64">
        <f t="shared" si="0"/>
        <v>1</v>
      </c>
      <c r="J10" s="107">
        <v>91</v>
      </c>
      <c r="K10" s="65">
        <f t="shared" si="1"/>
        <v>1</v>
      </c>
      <c r="L10" s="104">
        <v>91</v>
      </c>
      <c r="M10" s="66">
        <f t="shared" si="2"/>
        <v>1</v>
      </c>
      <c r="N10" s="105">
        <v>91</v>
      </c>
      <c r="O10" s="106">
        <f t="shared" si="3"/>
        <v>1</v>
      </c>
      <c r="P10" s="98">
        <v>16</v>
      </c>
      <c r="Q10" s="98">
        <v>16</v>
      </c>
      <c r="R10" s="64">
        <f t="shared" si="4"/>
        <v>1</v>
      </c>
      <c r="S10" s="156">
        <v>80</v>
      </c>
      <c r="T10" s="119">
        <f t="shared" si="5"/>
        <v>0.87912087912087911</v>
      </c>
      <c r="U10" s="120"/>
      <c r="W10" s="121">
        <f t="shared" si="6"/>
        <v>91</v>
      </c>
      <c r="Z10" s="121">
        <f t="shared" si="7"/>
        <v>91</v>
      </c>
      <c r="AA10" s="121" t="s">
        <v>153</v>
      </c>
      <c r="AU10" s="121">
        <f>F10+Q10</f>
        <v>91</v>
      </c>
      <c r="AV10" s="121" t="s">
        <v>144</v>
      </c>
    </row>
    <row r="11" spans="2:48" s="121" customFormat="1" hidden="1" x14ac:dyDescent="0.25">
      <c r="B11" s="117">
        <v>5</v>
      </c>
      <c r="C11" s="122" t="s">
        <v>30</v>
      </c>
      <c r="D11" s="117">
        <v>64</v>
      </c>
      <c r="E11" s="98">
        <v>52</v>
      </c>
      <c r="F11" s="98">
        <v>52</v>
      </c>
      <c r="G11" s="98"/>
      <c r="H11" s="98"/>
      <c r="I11" s="64">
        <f t="shared" si="0"/>
        <v>1</v>
      </c>
      <c r="J11" s="107">
        <v>64</v>
      </c>
      <c r="K11" s="65">
        <f t="shared" si="1"/>
        <v>1</v>
      </c>
      <c r="L11" s="104">
        <v>64</v>
      </c>
      <c r="M11" s="66">
        <f t="shared" si="2"/>
        <v>1</v>
      </c>
      <c r="N11" s="105">
        <v>64</v>
      </c>
      <c r="O11" s="106">
        <f t="shared" si="3"/>
        <v>1</v>
      </c>
      <c r="P11" s="98">
        <v>12</v>
      </c>
      <c r="Q11" s="98">
        <v>12</v>
      </c>
      <c r="R11" s="64">
        <f t="shared" si="4"/>
        <v>1</v>
      </c>
      <c r="S11" s="156">
        <v>64</v>
      </c>
      <c r="T11" s="119">
        <f t="shared" si="5"/>
        <v>1</v>
      </c>
      <c r="U11" s="120"/>
      <c r="W11" s="121">
        <f t="shared" si="6"/>
        <v>64</v>
      </c>
      <c r="Z11" s="121">
        <f t="shared" si="7"/>
        <v>64</v>
      </c>
      <c r="AA11" s="121" t="s">
        <v>153</v>
      </c>
      <c r="AU11" s="121">
        <f>F11+Q11</f>
        <v>64</v>
      </c>
      <c r="AV11" s="121" t="s">
        <v>144</v>
      </c>
    </row>
    <row r="12" spans="2:48" s="121" customFormat="1" hidden="1" x14ac:dyDescent="0.25">
      <c r="B12" s="117">
        <v>6</v>
      </c>
      <c r="C12" s="122" t="s">
        <v>160</v>
      </c>
      <c r="D12" s="117">
        <v>126</v>
      </c>
      <c r="E12" s="98">
        <v>108</v>
      </c>
      <c r="F12" s="98">
        <v>108</v>
      </c>
      <c r="G12" s="98"/>
      <c r="H12" s="98"/>
      <c r="I12" s="64">
        <f t="shared" si="0"/>
        <v>1</v>
      </c>
      <c r="J12" s="107">
        <v>126</v>
      </c>
      <c r="K12" s="65">
        <f t="shared" si="1"/>
        <v>1</v>
      </c>
      <c r="L12" s="104">
        <v>126</v>
      </c>
      <c r="M12" s="66">
        <f t="shared" si="2"/>
        <v>1</v>
      </c>
      <c r="N12" s="105">
        <v>126</v>
      </c>
      <c r="O12" s="106">
        <f t="shared" si="3"/>
        <v>1</v>
      </c>
      <c r="P12" s="98">
        <v>18</v>
      </c>
      <c r="Q12" s="98">
        <v>18</v>
      </c>
      <c r="R12" s="64">
        <f t="shared" si="4"/>
        <v>1</v>
      </c>
      <c r="S12" s="156">
        <v>126</v>
      </c>
      <c r="T12" s="119">
        <f t="shared" si="5"/>
        <v>1</v>
      </c>
      <c r="U12" s="120"/>
      <c r="W12" s="121">
        <f t="shared" si="6"/>
        <v>126</v>
      </c>
      <c r="Z12" s="121">
        <f t="shared" si="7"/>
        <v>126</v>
      </c>
      <c r="AA12" s="121" t="s">
        <v>153</v>
      </c>
      <c r="AU12" s="121">
        <f>F12+Q12</f>
        <v>126</v>
      </c>
      <c r="AV12" s="121" t="s">
        <v>144</v>
      </c>
    </row>
    <row r="13" spans="2:48" s="121" customFormat="1" hidden="1" x14ac:dyDescent="0.25">
      <c r="B13" s="117">
        <v>7</v>
      </c>
      <c r="C13" s="122" t="s">
        <v>161</v>
      </c>
      <c r="D13" s="117">
        <v>81</v>
      </c>
      <c r="E13" s="98">
        <v>58</v>
      </c>
      <c r="F13" s="98">
        <v>58</v>
      </c>
      <c r="G13" s="98"/>
      <c r="H13" s="98"/>
      <c r="I13" s="64">
        <f t="shared" si="0"/>
        <v>1</v>
      </c>
      <c r="J13" s="107">
        <v>81</v>
      </c>
      <c r="K13" s="65">
        <f t="shared" si="1"/>
        <v>1</v>
      </c>
      <c r="L13" s="104">
        <v>81</v>
      </c>
      <c r="M13" s="66">
        <f t="shared" si="2"/>
        <v>1</v>
      </c>
      <c r="N13" s="105">
        <v>81</v>
      </c>
      <c r="O13" s="106">
        <f t="shared" si="3"/>
        <v>1</v>
      </c>
      <c r="P13" s="98">
        <v>23</v>
      </c>
      <c r="Q13" s="98">
        <v>23</v>
      </c>
      <c r="R13" s="64">
        <f t="shared" si="4"/>
        <v>1</v>
      </c>
      <c r="S13" s="156">
        <v>81</v>
      </c>
      <c r="T13" s="119">
        <f t="shared" si="5"/>
        <v>1</v>
      </c>
      <c r="U13" s="120"/>
      <c r="W13" s="121">
        <f t="shared" si="6"/>
        <v>81</v>
      </c>
      <c r="Z13" s="121">
        <f t="shared" si="7"/>
        <v>81</v>
      </c>
      <c r="AA13" s="121" t="s">
        <v>153</v>
      </c>
    </row>
    <row r="14" spans="2:48" s="121" customFormat="1" hidden="1" x14ac:dyDescent="0.25">
      <c r="B14" s="117">
        <v>8</v>
      </c>
      <c r="C14" s="122" t="s">
        <v>162</v>
      </c>
      <c r="D14" s="117">
        <v>14</v>
      </c>
      <c r="E14" s="98">
        <f>D14-P14</f>
        <v>13</v>
      </c>
      <c r="F14" s="98">
        <f>E14</f>
        <v>13</v>
      </c>
      <c r="G14" s="98"/>
      <c r="H14" s="98"/>
      <c r="I14" s="64">
        <f t="shared" si="0"/>
        <v>1</v>
      </c>
      <c r="J14" s="107">
        <v>14</v>
      </c>
      <c r="K14" s="65">
        <f t="shared" si="1"/>
        <v>1</v>
      </c>
      <c r="L14" s="104">
        <v>14</v>
      </c>
      <c r="M14" s="66">
        <f t="shared" si="2"/>
        <v>1</v>
      </c>
      <c r="N14" s="105">
        <v>14</v>
      </c>
      <c r="O14" s="106">
        <f t="shared" si="3"/>
        <v>1</v>
      </c>
      <c r="P14" s="98">
        <v>1</v>
      </c>
      <c r="Q14" s="98">
        <v>1</v>
      </c>
      <c r="R14" s="64">
        <f t="shared" si="4"/>
        <v>1</v>
      </c>
      <c r="S14" s="156">
        <v>14</v>
      </c>
      <c r="T14" s="119">
        <f t="shared" si="5"/>
        <v>1</v>
      </c>
      <c r="U14" s="120"/>
      <c r="W14" s="121">
        <f t="shared" si="6"/>
        <v>14</v>
      </c>
      <c r="Z14" s="121">
        <f t="shared" si="7"/>
        <v>14</v>
      </c>
      <c r="AA14" s="121" t="s">
        <v>153</v>
      </c>
      <c r="AU14" s="121">
        <f>F14+Q14</f>
        <v>14</v>
      </c>
      <c r="AV14" s="121" t="s">
        <v>144</v>
      </c>
    </row>
    <row r="15" spans="2:48" s="121" customFormat="1" hidden="1" x14ac:dyDescent="0.25">
      <c r="B15" s="117">
        <v>9</v>
      </c>
      <c r="C15" s="122" t="s">
        <v>163</v>
      </c>
      <c r="D15" s="117">
        <v>4</v>
      </c>
      <c r="E15" s="98">
        <v>4</v>
      </c>
      <c r="F15" s="98">
        <v>4</v>
      </c>
      <c r="G15" s="98"/>
      <c r="H15" s="98"/>
      <c r="I15" s="64">
        <f t="shared" si="0"/>
        <v>1</v>
      </c>
      <c r="J15" s="107">
        <v>4</v>
      </c>
      <c r="K15" s="65">
        <f t="shared" si="1"/>
        <v>1</v>
      </c>
      <c r="L15" s="104">
        <v>4</v>
      </c>
      <c r="M15" s="66">
        <f t="shared" si="2"/>
        <v>1</v>
      </c>
      <c r="N15" s="105">
        <v>4</v>
      </c>
      <c r="O15" s="106">
        <f t="shared" si="3"/>
        <v>1</v>
      </c>
      <c r="P15" s="98">
        <v>0</v>
      </c>
      <c r="Q15" s="98">
        <v>0</v>
      </c>
      <c r="R15" s="64">
        <v>1</v>
      </c>
      <c r="S15" s="156">
        <v>4</v>
      </c>
      <c r="T15" s="119">
        <f t="shared" si="5"/>
        <v>1</v>
      </c>
      <c r="U15" s="120"/>
      <c r="W15" s="121">
        <f t="shared" si="6"/>
        <v>4</v>
      </c>
      <c r="Z15" s="121">
        <f t="shared" si="7"/>
        <v>4</v>
      </c>
      <c r="AA15" s="121" t="s">
        <v>153</v>
      </c>
    </row>
    <row r="16" spans="2:48" s="121" customFormat="1" hidden="1" x14ac:dyDescent="0.25">
      <c r="B16" s="117">
        <v>10</v>
      </c>
      <c r="C16" s="122" t="s">
        <v>164</v>
      </c>
      <c r="D16" s="117">
        <v>40</v>
      </c>
      <c r="E16" s="98">
        <v>37</v>
      </c>
      <c r="F16" s="98">
        <f>E16</f>
        <v>37</v>
      </c>
      <c r="G16" s="98"/>
      <c r="H16" s="98"/>
      <c r="I16" s="64">
        <f t="shared" si="0"/>
        <v>1</v>
      </c>
      <c r="J16" s="107">
        <v>40</v>
      </c>
      <c r="K16" s="65">
        <f t="shared" si="1"/>
        <v>1</v>
      </c>
      <c r="L16" s="104">
        <v>40</v>
      </c>
      <c r="M16" s="66">
        <f t="shared" si="2"/>
        <v>1</v>
      </c>
      <c r="N16" s="105">
        <v>40</v>
      </c>
      <c r="O16" s="106">
        <f t="shared" si="3"/>
        <v>1</v>
      </c>
      <c r="P16" s="98">
        <v>3</v>
      </c>
      <c r="Q16" s="98">
        <v>3</v>
      </c>
      <c r="R16" s="64">
        <f>Q16/P16</f>
        <v>1</v>
      </c>
      <c r="S16" s="156">
        <v>40</v>
      </c>
      <c r="T16" s="119">
        <f t="shared" si="5"/>
        <v>1</v>
      </c>
      <c r="U16" s="120"/>
      <c r="W16" s="121">
        <f t="shared" si="6"/>
        <v>40</v>
      </c>
      <c r="Z16" s="121">
        <f t="shared" si="7"/>
        <v>40</v>
      </c>
      <c r="AA16" s="121" t="s">
        <v>153</v>
      </c>
      <c r="AU16" s="121">
        <f>F16+Q16</f>
        <v>40</v>
      </c>
      <c r="AV16" s="121" t="s">
        <v>144</v>
      </c>
    </row>
    <row r="17" spans="2:48" s="121" customFormat="1" hidden="1" x14ac:dyDescent="0.25">
      <c r="B17" s="117">
        <v>11</v>
      </c>
      <c r="C17" s="122" t="s">
        <v>165</v>
      </c>
      <c r="D17" s="117">
        <v>27</v>
      </c>
      <c r="E17" s="98">
        <v>26</v>
      </c>
      <c r="F17" s="98">
        <v>26</v>
      </c>
      <c r="G17" s="98"/>
      <c r="H17" s="98"/>
      <c r="I17" s="64">
        <f t="shared" si="0"/>
        <v>1</v>
      </c>
      <c r="J17" s="107">
        <v>27</v>
      </c>
      <c r="K17" s="65">
        <f t="shared" si="1"/>
        <v>1</v>
      </c>
      <c r="L17" s="104">
        <v>27</v>
      </c>
      <c r="M17" s="66">
        <f t="shared" si="2"/>
        <v>1</v>
      </c>
      <c r="N17" s="105">
        <v>27</v>
      </c>
      <c r="O17" s="106">
        <f t="shared" si="3"/>
        <v>1</v>
      </c>
      <c r="P17" s="98">
        <v>1</v>
      </c>
      <c r="Q17" s="98">
        <v>1</v>
      </c>
      <c r="R17" s="64">
        <v>1</v>
      </c>
      <c r="S17" s="156">
        <v>27</v>
      </c>
      <c r="T17" s="119">
        <f t="shared" si="5"/>
        <v>1</v>
      </c>
      <c r="U17" s="120"/>
      <c r="W17" s="121">
        <f t="shared" si="6"/>
        <v>27</v>
      </c>
      <c r="Z17" s="121">
        <f t="shared" si="7"/>
        <v>27</v>
      </c>
      <c r="AA17" s="121" t="s">
        <v>153</v>
      </c>
    </row>
    <row r="18" spans="2:48" s="121" customFormat="1" hidden="1" x14ac:dyDescent="0.25">
      <c r="B18" s="117">
        <v>12</v>
      </c>
      <c r="C18" s="122" t="s">
        <v>34</v>
      </c>
      <c r="D18" s="117">
        <v>21</v>
      </c>
      <c r="E18" s="98">
        <v>21</v>
      </c>
      <c r="F18" s="98">
        <f>E18</f>
        <v>21</v>
      </c>
      <c r="G18" s="98"/>
      <c r="H18" s="98"/>
      <c r="I18" s="64">
        <f t="shared" si="0"/>
        <v>1</v>
      </c>
      <c r="J18" s="107">
        <v>21</v>
      </c>
      <c r="K18" s="65">
        <f t="shared" si="1"/>
        <v>1</v>
      </c>
      <c r="L18" s="104">
        <v>21</v>
      </c>
      <c r="M18" s="66">
        <f t="shared" si="2"/>
        <v>1</v>
      </c>
      <c r="N18" s="105">
        <v>21</v>
      </c>
      <c r="O18" s="106">
        <f t="shared" si="3"/>
        <v>1</v>
      </c>
      <c r="P18" s="98">
        <v>0</v>
      </c>
      <c r="Q18" s="98">
        <v>0</v>
      </c>
      <c r="R18" s="64">
        <v>1</v>
      </c>
      <c r="S18" s="156">
        <v>19</v>
      </c>
      <c r="T18" s="119">
        <f t="shared" si="5"/>
        <v>0.90476190476190477</v>
      </c>
      <c r="U18" s="120"/>
      <c r="W18" s="121">
        <f t="shared" si="6"/>
        <v>21</v>
      </c>
      <c r="Z18" s="121">
        <f t="shared" si="7"/>
        <v>21</v>
      </c>
      <c r="AA18" s="121" t="s">
        <v>153</v>
      </c>
      <c r="AU18" s="121">
        <f t="shared" ref="AU18:AU26" si="8">F18+Q18</f>
        <v>21</v>
      </c>
      <c r="AV18" s="121" t="s">
        <v>144</v>
      </c>
    </row>
    <row r="19" spans="2:48" s="121" customFormat="1" hidden="1" x14ac:dyDescent="0.25">
      <c r="B19" s="117">
        <v>13</v>
      </c>
      <c r="C19" s="122" t="s">
        <v>35</v>
      </c>
      <c r="D19" s="117">
        <v>12</v>
      </c>
      <c r="E19" s="98">
        <v>8</v>
      </c>
      <c r="F19" s="98">
        <f>E19</f>
        <v>8</v>
      </c>
      <c r="G19" s="98"/>
      <c r="H19" s="98"/>
      <c r="I19" s="64">
        <f t="shared" si="0"/>
        <v>1</v>
      </c>
      <c r="J19" s="107">
        <v>12</v>
      </c>
      <c r="K19" s="65">
        <f t="shared" si="1"/>
        <v>1</v>
      </c>
      <c r="L19" s="104">
        <v>12</v>
      </c>
      <c r="M19" s="66">
        <f t="shared" si="2"/>
        <v>1</v>
      </c>
      <c r="N19" s="105">
        <v>12</v>
      </c>
      <c r="O19" s="106">
        <f t="shared" si="3"/>
        <v>1</v>
      </c>
      <c r="P19" s="98">
        <v>4</v>
      </c>
      <c r="Q19" s="98">
        <v>4</v>
      </c>
      <c r="R19" s="64">
        <f>Q19/P19</f>
        <v>1</v>
      </c>
      <c r="S19" s="156">
        <v>12</v>
      </c>
      <c r="T19" s="119">
        <f t="shared" si="5"/>
        <v>1</v>
      </c>
      <c r="U19" s="120"/>
      <c r="W19" s="121">
        <f t="shared" si="6"/>
        <v>12</v>
      </c>
      <c r="Z19" s="121">
        <f t="shared" si="7"/>
        <v>12</v>
      </c>
      <c r="AA19" s="121" t="s">
        <v>153</v>
      </c>
      <c r="AU19" s="121">
        <f t="shared" si="8"/>
        <v>12</v>
      </c>
      <c r="AV19" s="121" t="s">
        <v>144</v>
      </c>
    </row>
    <row r="20" spans="2:48" s="121" customFormat="1" hidden="1" x14ac:dyDescent="0.25">
      <c r="B20" s="117">
        <v>14</v>
      </c>
      <c r="C20" s="122" t="s">
        <v>36</v>
      </c>
      <c r="D20" s="117">
        <v>13</v>
      </c>
      <c r="E20" s="98">
        <v>10</v>
      </c>
      <c r="F20" s="98">
        <v>10</v>
      </c>
      <c r="G20" s="98"/>
      <c r="H20" s="98"/>
      <c r="I20" s="64">
        <f t="shared" si="0"/>
        <v>1</v>
      </c>
      <c r="J20" s="107">
        <v>13</v>
      </c>
      <c r="K20" s="65">
        <f t="shared" si="1"/>
        <v>1</v>
      </c>
      <c r="L20" s="104">
        <v>13</v>
      </c>
      <c r="M20" s="66">
        <f t="shared" si="2"/>
        <v>1</v>
      </c>
      <c r="N20" s="105">
        <v>13</v>
      </c>
      <c r="O20" s="106">
        <f t="shared" si="3"/>
        <v>1</v>
      </c>
      <c r="P20" s="98">
        <v>3</v>
      </c>
      <c r="Q20" s="98">
        <v>3</v>
      </c>
      <c r="R20" s="64">
        <f>Q20/P20</f>
        <v>1</v>
      </c>
      <c r="S20" s="156">
        <v>13</v>
      </c>
      <c r="T20" s="119">
        <f t="shared" si="5"/>
        <v>1</v>
      </c>
      <c r="U20" s="120"/>
      <c r="W20" s="121">
        <f t="shared" si="6"/>
        <v>13</v>
      </c>
      <c r="Z20" s="121">
        <f t="shared" si="7"/>
        <v>13</v>
      </c>
      <c r="AA20" s="121" t="s">
        <v>153</v>
      </c>
      <c r="AU20" s="121">
        <f t="shared" si="8"/>
        <v>13</v>
      </c>
      <c r="AV20" s="121" t="s">
        <v>144</v>
      </c>
    </row>
    <row r="21" spans="2:48" s="121" customFormat="1" hidden="1" x14ac:dyDescent="0.25">
      <c r="B21" s="117">
        <v>15</v>
      </c>
      <c r="C21" s="122" t="s">
        <v>37</v>
      </c>
      <c r="D21" s="117">
        <v>15</v>
      </c>
      <c r="E21" s="98">
        <v>13</v>
      </c>
      <c r="F21" s="98">
        <v>13</v>
      </c>
      <c r="G21" s="98"/>
      <c r="H21" s="98"/>
      <c r="I21" s="64">
        <f t="shared" si="0"/>
        <v>1</v>
      </c>
      <c r="J21" s="107">
        <v>15</v>
      </c>
      <c r="K21" s="65">
        <f t="shared" si="1"/>
        <v>1</v>
      </c>
      <c r="L21" s="104">
        <v>15</v>
      </c>
      <c r="M21" s="66">
        <f t="shared" si="2"/>
        <v>1</v>
      </c>
      <c r="N21" s="105">
        <v>15</v>
      </c>
      <c r="O21" s="106">
        <f t="shared" si="3"/>
        <v>1</v>
      </c>
      <c r="P21" s="98">
        <v>2</v>
      </c>
      <c r="Q21" s="98">
        <v>2</v>
      </c>
      <c r="R21" s="64">
        <v>1</v>
      </c>
      <c r="S21" s="156">
        <v>15</v>
      </c>
      <c r="T21" s="119">
        <f t="shared" si="5"/>
        <v>1</v>
      </c>
      <c r="U21" s="120"/>
      <c r="W21" s="121">
        <f t="shared" si="6"/>
        <v>15</v>
      </c>
      <c r="Z21" s="121">
        <f t="shared" si="7"/>
        <v>15</v>
      </c>
      <c r="AA21" s="121" t="s">
        <v>153</v>
      </c>
      <c r="AU21" s="121">
        <f t="shared" si="8"/>
        <v>15</v>
      </c>
      <c r="AV21" s="121" t="s">
        <v>144</v>
      </c>
    </row>
    <row r="22" spans="2:48" s="121" customFormat="1" hidden="1" x14ac:dyDescent="0.25">
      <c r="B22" s="117">
        <v>16</v>
      </c>
      <c r="C22" s="122" t="s">
        <v>38</v>
      </c>
      <c r="D22" s="117">
        <v>6</v>
      </c>
      <c r="E22" s="98">
        <v>2</v>
      </c>
      <c r="F22" s="98">
        <f>E22</f>
        <v>2</v>
      </c>
      <c r="G22" s="98"/>
      <c r="H22" s="98"/>
      <c r="I22" s="64">
        <f t="shared" si="0"/>
        <v>1</v>
      </c>
      <c r="J22" s="107">
        <v>6</v>
      </c>
      <c r="K22" s="65">
        <f t="shared" si="1"/>
        <v>1</v>
      </c>
      <c r="L22" s="104">
        <v>6</v>
      </c>
      <c r="M22" s="66">
        <f t="shared" si="2"/>
        <v>1</v>
      </c>
      <c r="N22" s="105">
        <v>6</v>
      </c>
      <c r="O22" s="106">
        <f t="shared" si="3"/>
        <v>1</v>
      </c>
      <c r="P22" s="98">
        <v>4</v>
      </c>
      <c r="Q22" s="98">
        <v>4</v>
      </c>
      <c r="R22" s="64">
        <v>1</v>
      </c>
      <c r="S22" s="156">
        <v>6</v>
      </c>
      <c r="T22" s="119">
        <f t="shared" si="5"/>
        <v>1</v>
      </c>
      <c r="U22" s="120"/>
      <c r="W22" s="121">
        <f t="shared" si="6"/>
        <v>6</v>
      </c>
      <c r="Z22" s="121">
        <f t="shared" si="7"/>
        <v>6</v>
      </c>
      <c r="AA22" s="121" t="s">
        <v>153</v>
      </c>
      <c r="AU22" s="121">
        <f t="shared" si="8"/>
        <v>6</v>
      </c>
      <c r="AV22" s="121" t="s">
        <v>144</v>
      </c>
    </row>
    <row r="23" spans="2:48" s="121" customFormat="1" hidden="1" x14ac:dyDescent="0.25">
      <c r="B23" s="117">
        <v>17</v>
      </c>
      <c r="C23" s="122" t="s">
        <v>39</v>
      </c>
      <c r="D23" s="117">
        <v>4</v>
      </c>
      <c r="E23" s="98">
        <v>3</v>
      </c>
      <c r="F23" s="98">
        <f>E23</f>
        <v>3</v>
      </c>
      <c r="G23" s="98"/>
      <c r="H23" s="98"/>
      <c r="I23" s="64">
        <f t="shared" si="0"/>
        <v>1</v>
      </c>
      <c r="J23" s="107">
        <v>4</v>
      </c>
      <c r="K23" s="65">
        <f t="shared" si="1"/>
        <v>1</v>
      </c>
      <c r="L23" s="104">
        <v>4</v>
      </c>
      <c r="M23" s="66">
        <f t="shared" si="2"/>
        <v>1</v>
      </c>
      <c r="N23" s="105">
        <v>4</v>
      </c>
      <c r="O23" s="106">
        <f t="shared" si="3"/>
        <v>1</v>
      </c>
      <c r="P23" s="98">
        <v>1</v>
      </c>
      <c r="Q23" s="98">
        <v>1</v>
      </c>
      <c r="R23" s="64">
        <f>Q23/P23</f>
        <v>1</v>
      </c>
      <c r="S23" s="156">
        <v>4</v>
      </c>
      <c r="T23" s="119">
        <f t="shared" si="5"/>
        <v>1</v>
      </c>
      <c r="U23" s="120"/>
      <c r="W23" s="121">
        <f t="shared" si="6"/>
        <v>4</v>
      </c>
      <c r="Z23" s="121">
        <f t="shared" si="7"/>
        <v>4</v>
      </c>
      <c r="AA23" s="121" t="s">
        <v>153</v>
      </c>
      <c r="AU23" s="121">
        <f t="shared" si="8"/>
        <v>4</v>
      </c>
      <c r="AV23" s="121" t="s">
        <v>144</v>
      </c>
    </row>
    <row r="24" spans="2:48" s="121" customFormat="1" hidden="1" x14ac:dyDescent="0.25">
      <c r="B24" s="117">
        <v>18</v>
      </c>
      <c r="C24" s="122" t="s">
        <v>40</v>
      </c>
      <c r="D24" s="117">
        <v>9</v>
      </c>
      <c r="E24" s="98">
        <f>D24-P24</f>
        <v>8</v>
      </c>
      <c r="F24" s="98">
        <f>E24</f>
        <v>8</v>
      </c>
      <c r="G24" s="98"/>
      <c r="H24" s="98"/>
      <c r="I24" s="64">
        <f t="shared" si="0"/>
        <v>1</v>
      </c>
      <c r="J24" s="107">
        <v>9</v>
      </c>
      <c r="K24" s="65">
        <f t="shared" si="1"/>
        <v>1</v>
      </c>
      <c r="L24" s="104">
        <v>9</v>
      </c>
      <c r="M24" s="66">
        <f t="shared" si="2"/>
        <v>1</v>
      </c>
      <c r="N24" s="105">
        <v>9</v>
      </c>
      <c r="O24" s="106">
        <f t="shared" si="3"/>
        <v>1</v>
      </c>
      <c r="P24" s="98">
        <v>1</v>
      </c>
      <c r="Q24" s="98">
        <v>1</v>
      </c>
      <c r="R24" s="64">
        <f>Q24/P24</f>
        <v>1</v>
      </c>
      <c r="S24" s="156">
        <v>9</v>
      </c>
      <c r="T24" s="119">
        <f t="shared" si="5"/>
        <v>1</v>
      </c>
      <c r="U24" s="120"/>
      <c r="W24" s="121">
        <f t="shared" si="6"/>
        <v>9</v>
      </c>
      <c r="Z24" s="121">
        <f t="shared" si="7"/>
        <v>9</v>
      </c>
      <c r="AA24" s="121" t="s">
        <v>153</v>
      </c>
      <c r="AU24" s="121">
        <f t="shared" si="8"/>
        <v>9</v>
      </c>
      <c r="AV24" s="121" t="s">
        <v>144</v>
      </c>
    </row>
    <row r="25" spans="2:48" s="121" customFormat="1" hidden="1" x14ac:dyDescent="0.25">
      <c r="B25" s="117">
        <v>19</v>
      </c>
      <c r="C25" s="122" t="s">
        <v>41</v>
      </c>
      <c r="D25" s="117">
        <v>1</v>
      </c>
      <c r="E25" s="98">
        <v>1</v>
      </c>
      <c r="F25" s="98">
        <v>1</v>
      </c>
      <c r="G25" s="98"/>
      <c r="H25" s="98"/>
      <c r="I25" s="64">
        <f t="shared" si="0"/>
        <v>1</v>
      </c>
      <c r="J25" s="107">
        <v>1</v>
      </c>
      <c r="K25" s="65">
        <f t="shared" si="1"/>
        <v>1</v>
      </c>
      <c r="L25" s="104">
        <v>1</v>
      </c>
      <c r="M25" s="66">
        <f t="shared" si="2"/>
        <v>1</v>
      </c>
      <c r="N25" s="105">
        <v>1</v>
      </c>
      <c r="O25" s="106">
        <f t="shared" si="3"/>
        <v>1</v>
      </c>
      <c r="P25" s="98">
        <v>0</v>
      </c>
      <c r="Q25" s="98">
        <v>0</v>
      </c>
      <c r="R25" s="64">
        <f>IFERROR(Q25/P25,0)</f>
        <v>0</v>
      </c>
      <c r="S25" s="156">
        <v>1</v>
      </c>
      <c r="T25" s="119">
        <f t="shared" si="5"/>
        <v>1</v>
      </c>
      <c r="U25" s="120"/>
      <c r="W25" s="121">
        <f t="shared" si="6"/>
        <v>1</v>
      </c>
      <c r="Z25" s="121">
        <f t="shared" si="7"/>
        <v>1</v>
      </c>
      <c r="AA25" s="121" t="s">
        <v>153</v>
      </c>
      <c r="AU25" s="121">
        <f t="shared" si="8"/>
        <v>1</v>
      </c>
      <c r="AV25" s="121" t="s">
        <v>144</v>
      </c>
    </row>
    <row r="26" spans="2:48" s="121" customFormat="1" hidden="1" x14ac:dyDescent="0.25">
      <c r="B26" s="117">
        <v>20</v>
      </c>
      <c r="C26" s="122" t="s">
        <v>166</v>
      </c>
      <c r="D26" s="117">
        <v>6</v>
      </c>
      <c r="E26" s="98">
        <v>2</v>
      </c>
      <c r="F26" s="98">
        <v>2</v>
      </c>
      <c r="G26" s="98"/>
      <c r="H26" s="98"/>
      <c r="I26" s="64">
        <f t="shared" si="0"/>
        <v>1</v>
      </c>
      <c r="J26" s="107">
        <v>6</v>
      </c>
      <c r="K26" s="65">
        <f t="shared" si="1"/>
        <v>1</v>
      </c>
      <c r="L26" s="104">
        <v>6</v>
      </c>
      <c r="M26" s="66">
        <f t="shared" si="2"/>
        <v>1</v>
      </c>
      <c r="N26" s="105">
        <v>6</v>
      </c>
      <c r="O26" s="106">
        <f t="shared" si="3"/>
        <v>1</v>
      </c>
      <c r="P26" s="98">
        <v>4</v>
      </c>
      <c r="Q26" s="98">
        <v>4</v>
      </c>
      <c r="R26" s="64">
        <f>Q26/P26</f>
        <v>1</v>
      </c>
      <c r="S26" s="156">
        <v>6</v>
      </c>
      <c r="T26" s="119">
        <f t="shared" si="5"/>
        <v>1</v>
      </c>
      <c r="U26" s="120"/>
      <c r="W26" s="121">
        <f t="shared" si="6"/>
        <v>6</v>
      </c>
      <c r="Z26" s="121">
        <f t="shared" si="7"/>
        <v>6</v>
      </c>
      <c r="AA26" s="121" t="s">
        <v>153</v>
      </c>
      <c r="AU26" s="121">
        <f t="shared" si="8"/>
        <v>6</v>
      </c>
      <c r="AV26" s="121" t="s">
        <v>144</v>
      </c>
    </row>
    <row r="27" spans="2:48" s="121" customFormat="1" hidden="1" x14ac:dyDescent="0.25">
      <c r="B27" s="117">
        <v>21</v>
      </c>
      <c r="C27" s="122" t="s">
        <v>167</v>
      </c>
      <c r="D27" s="117">
        <v>3</v>
      </c>
      <c r="E27" s="98">
        <v>3</v>
      </c>
      <c r="F27" s="98">
        <v>3</v>
      </c>
      <c r="G27" s="98"/>
      <c r="H27" s="98"/>
      <c r="I27" s="64">
        <f t="shared" si="0"/>
        <v>1</v>
      </c>
      <c r="J27" s="107">
        <v>3</v>
      </c>
      <c r="K27" s="65">
        <f t="shared" si="1"/>
        <v>1</v>
      </c>
      <c r="L27" s="104">
        <v>3</v>
      </c>
      <c r="M27" s="66">
        <f t="shared" si="2"/>
        <v>1</v>
      </c>
      <c r="N27" s="105">
        <v>3</v>
      </c>
      <c r="O27" s="106">
        <f t="shared" si="3"/>
        <v>1</v>
      </c>
      <c r="P27" s="98">
        <v>0</v>
      </c>
      <c r="Q27" s="98">
        <v>0</v>
      </c>
      <c r="R27" s="64">
        <v>1</v>
      </c>
      <c r="S27" s="156">
        <v>3</v>
      </c>
      <c r="T27" s="119">
        <f t="shared" si="5"/>
        <v>1</v>
      </c>
      <c r="U27" s="120"/>
      <c r="W27" s="121">
        <f t="shared" si="6"/>
        <v>3</v>
      </c>
      <c r="Z27" s="121">
        <f t="shared" si="7"/>
        <v>3</v>
      </c>
      <c r="AA27" s="121" t="s">
        <v>153</v>
      </c>
    </row>
    <row r="28" spans="2:48" s="121" customFormat="1" hidden="1" x14ac:dyDescent="0.25">
      <c r="B28" s="117">
        <v>22</v>
      </c>
      <c r="C28" s="122" t="s">
        <v>43</v>
      </c>
      <c r="D28" s="117">
        <v>1</v>
      </c>
      <c r="E28" s="98">
        <v>1</v>
      </c>
      <c r="F28" s="98">
        <v>1</v>
      </c>
      <c r="G28" s="98"/>
      <c r="H28" s="98"/>
      <c r="I28" s="64">
        <f t="shared" si="0"/>
        <v>1</v>
      </c>
      <c r="J28" s="107">
        <v>1</v>
      </c>
      <c r="K28" s="65">
        <f t="shared" si="1"/>
        <v>1</v>
      </c>
      <c r="L28" s="104">
        <v>1</v>
      </c>
      <c r="M28" s="66">
        <f t="shared" si="2"/>
        <v>1</v>
      </c>
      <c r="N28" s="105">
        <v>1</v>
      </c>
      <c r="O28" s="106">
        <f t="shared" si="3"/>
        <v>1</v>
      </c>
      <c r="P28" s="98">
        <v>0</v>
      </c>
      <c r="Q28" s="98">
        <v>0</v>
      </c>
      <c r="R28" s="64">
        <v>1</v>
      </c>
      <c r="S28" s="156">
        <v>1</v>
      </c>
      <c r="T28" s="119">
        <f t="shared" si="5"/>
        <v>1</v>
      </c>
      <c r="U28" s="120"/>
      <c r="W28" s="121">
        <f t="shared" si="6"/>
        <v>1</v>
      </c>
      <c r="Z28" s="121">
        <f t="shared" si="7"/>
        <v>1</v>
      </c>
      <c r="AA28" s="121" t="s">
        <v>153</v>
      </c>
      <c r="AU28" s="121">
        <f>F28+Q28</f>
        <v>1</v>
      </c>
      <c r="AV28" s="121" t="s">
        <v>144</v>
      </c>
    </row>
    <row r="29" spans="2:48" s="121" customFormat="1" hidden="1" x14ac:dyDescent="0.25">
      <c r="B29" s="117">
        <v>23</v>
      </c>
      <c r="C29" s="118" t="s">
        <v>44</v>
      </c>
      <c r="D29" s="117">
        <v>23</v>
      </c>
      <c r="E29" s="98">
        <v>23</v>
      </c>
      <c r="F29" s="98">
        <v>23</v>
      </c>
      <c r="G29" s="98"/>
      <c r="H29" s="98"/>
      <c r="I29" s="64">
        <f t="shared" si="0"/>
        <v>1</v>
      </c>
      <c r="J29" s="107">
        <v>23</v>
      </c>
      <c r="K29" s="65">
        <f t="shared" si="1"/>
        <v>1</v>
      </c>
      <c r="L29" s="104">
        <v>23</v>
      </c>
      <c r="M29" s="66">
        <f t="shared" si="2"/>
        <v>1</v>
      </c>
      <c r="N29" s="105">
        <v>23</v>
      </c>
      <c r="O29" s="106">
        <f t="shared" si="3"/>
        <v>1</v>
      </c>
      <c r="P29" s="98">
        <v>0</v>
      </c>
      <c r="Q29" s="98">
        <v>0</v>
      </c>
      <c r="R29" s="64">
        <v>1</v>
      </c>
      <c r="S29" s="156">
        <v>23</v>
      </c>
      <c r="T29" s="119">
        <f t="shared" si="5"/>
        <v>1</v>
      </c>
      <c r="U29" s="120"/>
      <c r="W29" s="121">
        <f t="shared" si="6"/>
        <v>23</v>
      </c>
      <c r="Z29" s="121">
        <f t="shared" si="7"/>
        <v>23</v>
      </c>
      <c r="AA29" s="121" t="s">
        <v>153</v>
      </c>
      <c r="AU29" s="121">
        <f>F29+Q29</f>
        <v>23</v>
      </c>
      <c r="AV29" s="121" t="s">
        <v>144</v>
      </c>
    </row>
    <row r="30" spans="2:48" s="121" customFormat="1" hidden="1" x14ac:dyDescent="0.25">
      <c r="B30" s="117">
        <v>24</v>
      </c>
      <c r="C30" s="118" t="s">
        <v>45</v>
      </c>
      <c r="D30" s="117">
        <v>94</v>
      </c>
      <c r="E30" s="98">
        <f>D30-P30</f>
        <v>94</v>
      </c>
      <c r="F30" s="98">
        <f>E30</f>
        <v>94</v>
      </c>
      <c r="G30" s="98"/>
      <c r="H30" s="98"/>
      <c r="I30" s="64">
        <f t="shared" si="0"/>
        <v>1</v>
      </c>
      <c r="J30" s="107">
        <v>94</v>
      </c>
      <c r="K30" s="65">
        <f t="shared" si="1"/>
        <v>1</v>
      </c>
      <c r="L30" s="104">
        <v>94</v>
      </c>
      <c r="M30" s="66">
        <f t="shared" si="2"/>
        <v>1</v>
      </c>
      <c r="N30" s="105">
        <v>94</v>
      </c>
      <c r="O30" s="106">
        <f t="shared" si="3"/>
        <v>1</v>
      </c>
      <c r="P30" s="98">
        <v>0</v>
      </c>
      <c r="Q30" s="98">
        <v>0</v>
      </c>
      <c r="R30" s="64">
        <v>1</v>
      </c>
      <c r="S30" s="156">
        <v>94</v>
      </c>
      <c r="T30" s="119">
        <f t="shared" si="5"/>
        <v>1</v>
      </c>
      <c r="U30" s="120"/>
      <c r="W30" s="121">
        <f t="shared" si="6"/>
        <v>94</v>
      </c>
      <c r="Z30" s="121">
        <f t="shared" si="7"/>
        <v>94</v>
      </c>
      <c r="AA30" s="121" t="s">
        <v>153</v>
      </c>
      <c r="AU30" s="121">
        <f>F30+Q30</f>
        <v>94</v>
      </c>
      <c r="AV30" s="121" t="s">
        <v>144</v>
      </c>
    </row>
    <row r="31" spans="2:48" s="126" customFormat="1" hidden="1" x14ac:dyDescent="0.25">
      <c r="B31" s="280" t="s">
        <v>46</v>
      </c>
      <c r="C31" s="280"/>
      <c r="D31" s="123">
        <f>SUM(D7:D30)</f>
        <v>1028</v>
      </c>
      <c r="E31" s="123">
        <f>SUM(E7:E30)</f>
        <v>884</v>
      </c>
      <c r="F31" s="123">
        <f>SUM(F7:F30)</f>
        <v>884</v>
      </c>
      <c r="G31" s="123"/>
      <c r="H31" s="123"/>
      <c r="I31" s="124">
        <f t="shared" si="0"/>
        <v>1</v>
      </c>
      <c r="J31" s="123">
        <f>SUM(J7:J30)</f>
        <v>1028</v>
      </c>
      <c r="K31" s="124">
        <f t="shared" si="1"/>
        <v>1</v>
      </c>
      <c r="L31" s="123">
        <f>SUM(L7:L30)</f>
        <v>1028</v>
      </c>
      <c r="M31" s="124">
        <f t="shared" si="2"/>
        <v>1</v>
      </c>
      <c r="N31" s="123">
        <f>SUM(N7:N30)</f>
        <v>1028</v>
      </c>
      <c r="O31" s="124">
        <f>N31/(D31)</f>
        <v>1</v>
      </c>
      <c r="P31" s="123">
        <f>SUM(P7:P30)</f>
        <v>144</v>
      </c>
      <c r="Q31" s="123">
        <f>SUM(Q7:Q30)</f>
        <v>144</v>
      </c>
      <c r="R31" s="124">
        <f>Q31/P31</f>
        <v>1</v>
      </c>
      <c r="S31" s="157">
        <f>SUM(S7:S30)</f>
        <v>1008</v>
      </c>
      <c r="T31" s="124">
        <f t="shared" si="5"/>
        <v>0.98054474708171202</v>
      </c>
      <c r="U31" s="125"/>
      <c r="W31" s="121">
        <f t="shared" si="6"/>
        <v>1028</v>
      </c>
      <c r="X31" s="121"/>
    </row>
    <row r="32" spans="2:48" s="121" customFormat="1" hidden="1" x14ac:dyDescent="0.25">
      <c r="B32" s="281" t="s">
        <v>14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3"/>
      <c r="U32" s="120"/>
    </row>
    <row r="33" spans="2:48" s="121" customFormat="1" hidden="1" x14ac:dyDescent="0.25">
      <c r="B33" s="101">
        <v>1</v>
      </c>
      <c r="C33" s="122" t="s">
        <v>47</v>
      </c>
      <c r="D33" s="101">
        <v>84</v>
      </c>
      <c r="E33" s="98">
        <v>80</v>
      </c>
      <c r="F33" s="98">
        <f>E33</f>
        <v>80</v>
      </c>
      <c r="G33" s="98"/>
      <c r="H33" s="98"/>
      <c r="I33" s="102">
        <f t="shared" ref="I33:I38" si="9">F33/E33</f>
        <v>1</v>
      </c>
      <c r="J33" s="103">
        <v>84</v>
      </c>
      <c r="K33" s="65">
        <f t="shared" ref="K33:K42" si="10">J33/D33</f>
        <v>1</v>
      </c>
      <c r="L33" s="104">
        <v>84</v>
      </c>
      <c r="M33" s="66">
        <f t="shared" ref="M33:M42" si="11">L33/D33</f>
        <v>1</v>
      </c>
      <c r="N33" s="105">
        <v>84</v>
      </c>
      <c r="O33" s="106">
        <f t="shared" ref="O33:O42" si="12">N33/D33</f>
        <v>1</v>
      </c>
      <c r="P33" s="98">
        <v>4</v>
      </c>
      <c r="Q33" s="98">
        <v>4</v>
      </c>
      <c r="R33" s="64">
        <f t="shared" ref="R33:R42" si="13">Q33/P33</f>
        <v>1</v>
      </c>
      <c r="S33" s="88">
        <v>84</v>
      </c>
      <c r="T33" s="119">
        <f t="shared" ref="T33:T42" si="14">S33/D33</f>
        <v>1</v>
      </c>
      <c r="U33" s="120"/>
      <c r="W33" s="121">
        <f t="shared" ref="W33:W42" si="15">E33+P33</f>
        <v>84</v>
      </c>
      <c r="Z33" s="121">
        <f t="shared" ref="Z33:Z41" si="16">E33+P33</f>
        <v>84</v>
      </c>
      <c r="AA33" s="121" t="s">
        <v>153</v>
      </c>
      <c r="AU33" s="121">
        <f t="shared" ref="AU33:AU41" si="17">F33+Q33</f>
        <v>84</v>
      </c>
      <c r="AV33" s="121" t="s">
        <v>144</v>
      </c>
    </row>
    <row r="34" spans="2:48" s="121" customFormat="1" hidden="1" x14ac:dyDescent="0.25">
      <c r="B34" s="101">
        <v>2</v>
      </c>
      <c r="C34" s="122" t="s">
        <v>48</v>
      </c>
      <c r="D34" s="101">
        <v>97</v>
      </c>
      <c r="E34" s="98">
        <v>83</v>
      </c>
      <c r="F34" s="98">
        <v>83</v>
      </c>
      <c r="G34" s="98"/>
      <c r="H34" s="98"/>
      <c r="I34" s="102">
        <f t="shared" si="9"/>
        <v>1</v>
      </c>
      <c r="J34" s="103">
        <v>97</v>
      </c>
      <c r="K34" s="65">
        <f t="shared" si="10"/>
        <v>1</v>
      </c>
      <c r="L34" s="104">
        <v>97</v>
      </c>
      <c r="M34" s="66">
        <f t="shared" si="11"/>
        <v>1</v>
      </c>
      <c r="N34" s="105">
        <v>97</v>
      </c>
      <c r="O34" s="106">
        <f t="shared" si="12"/>
        <v>1</v>
      </c>
      <c r="P34" s="98">
        <v>14</v>
      </c>
      <c r="Q34" s="98">
        <v>14</v>
      </c>
      <c r="R34" s="64">
        <f t="shared" si="13"/>
        <v>1</v>
      </c>
      <c r="S34" s="88">
        <v>97</v>
      </c>
      <c r="T34" s="119">
        <f t="shared" si="14"/>
        <v>1</v>
      </c>
      <c r="U34" s="120"/>
      <c r="W34" s="121">
        <f t="shared" si="15"/>
        <v>97</v>
      </c>
      <c r="Z34" s="121">
        <f t="shared" si="16"/>
        <v>97</v>
      </c>
      <c r="AA34" s="121" t="s">
        <v>153</v>
      </c>
      <c r="AU34" s="121">
        <f t="shared" si="17"/>
        <v>97</v>
      </c>
      <c r="AV34" s="121" t="s">
        <v>144</v>
      </c>
    </row>
    <row r="35" spans="2:48" s="121" customFormat="1" hidden="1" x14ac:dyDescent="0.25">
      <c r="B35" s="101">
        <v>3</v>
      </c>
      <c r="C35" s="122" t="s">
        <v>49</v>
      </c>
      <c r="D35" s="101">
        <v>16</v>
      </c>
      <c r="E35" s="98">
        <f>D35-P35</f>
        <v>9</v>
      </c>
      <c r="F35" s="98">
        <f>E35</f>
        <v>9</v>
      </c>
      <c r="G35" s="98"/>
      <c r="H35" s="98"/>
      <c r="I35" s="102">
        <f t="shared" si="9"/>
        <v>1</v>
      </c>
      <c r="J35" s="103">
        <v>16</v>
      </c>
      <c r="K35" s="65">
        <f t="shared" si="10"/>
        <v>1</v>
      </c>
      <c r="L35" s="104">
        <v>16</v>
      </c>
      <c r="M35" s="66">
        <f t="shared" si="11"/>
        <v>1</v>
      </c>
      <c r="N35" s="105">
        <v>16</v>
      </c>
      <c r="O35" s="106">
        <f t="shared" si="12"/>
        <v>1</v>
      </c>
      <c r="P35" s="98">
        <v>7</v>
      </c>
      <c r="Q35" s="98">
        <v>7</v>
      </c>
      <c r="R35" s="64">
        <f t="shared" si="13"/>
        <v>1</v>
      </c>
      <c r="S35" s="88">
        <v>16</v>
      </c>
      <c r="T35" s="119">
        <f t="shared" si="14"/>
        <v>1</v>
      </c>
      <c r="U35" s="120"/>
      <c r="W35" s="121">
        <f t="shared" si="15"/>
        <v>16</v>
      </c>
      <c r="Z35" s="121">
        <f t="shared" si="16"/>
        <v>16</v>
      </c>
      <c r="AA35" s="121" t="s">
        <v>153</v>
      </c>
      <c r="AU35" s="121">
        <f t="shared" si="17"/>
        <v>16</v>
      </c>
      <c r="AV35" s="121" t="s">
        <v>144</v>
      </c>
    </row>
    <row r="36" spans="2:48" s="121" customFormat="1" hidden="1" x14ac:dyDescent="0.25">
      <c r="B36" s="101">
        <v>4</v>
      </c>
      <c r="C36" s="122" t="s">
        <v>50</v>
      </c>
      <c r="D36" s="101">
        <v>30</v>
      </c>
      <c r="E36" s="98">
        <v>10</v>
      </c>
      <c r="F36" s="98">
        <v>10</v>
      </c>
      <c r="G36" s="98"/>
      <c r="H36" s="98"/>
      <c r="I36" s="102">
        <f t="shared" si="9"/>
        <v>1</v>
      </c>
      <c r="J36" s="103">
        <v>30</v>
      </c>
      <c r="K36" s="65">
        <f t="shared" si="10"/>
        <v>1</v>
      </c>
      <c r="L36" s="104">
        <v>30</v>
      </c>
      <c r="M36" s="66">
        <f t="shared" si="11"/>
        <v>1</v>
      </c>
      <c r="N36" s="105">
        <v>30</v>
      </c>
      <c r="O36" s="106">
        <f t="shared" si="12"/>
        <v>1</v>
      </c>
      <c r="P36" s="98">
        <v>20</v>
      </c>
      <c r="Q36" s="98">
        <v>20</v>
      </c>
      <c r="R36" s="64">
        <f t="shared" si="13"/>
        <v>1</v>
      </c>
      <c r="S36" s="88">
        <v>30</v>
      </c>
      <c r="T36" s="119">
        <f t="shared" si="14"/>
        <v>1</v>
      </c>
      <c r="U36" s="120"/>
      <c r="W36" s="121">
        <f t="shared" si="15"/>
        <v>30</v>
      </c>
      <c r="Z36" s="121">
        <f t="shared" si="16"/>
        <v>30</v>
      </c>
      <c r="AA36" s="121" t="s">
        <v>153</v>
      </c>
      <c r="AU36" s="121">
        <f t="shared" si="17"/>
        <v>30</v>
      </c>
      <c r="AV36" s="121" t="s">
        <v>144</v>
      </c>
    </row>
    <row r="37" spans="2:48" s="121" customFormat="1" hidden="1" x14ac:dyDescent="0.25">
      <c r="B37" s="101">
        <v>5</v>
      </c>
      <c r="C37" s="122" t="s">
        <v>51</v>
      </c>
      <c r="D37" s="101">
        <v>14</v>
      </c>
      <c r="E37" s="98">
        <v>13</v>
      </c>
      <c r="F37" s="98">
        <f>E37</f>
        <v>13</v>
      </c>
      <c r="G37" s="98"/>
      <c r="H37" s="98"/>
      <c r="I37" s="102">
        <f t="shared" si="9"/>
        <v>1</v>
      </c>
      <c r="J37" s="103">
        <v>14</v>
      </c>
      <c r="K37" s="65">
        <f t="shared" si="10"/>
        <v>1</v>
      </c>
      <c r="L37" s="104">
        <v>14</v>
      </c>
      <c r="M37" s="66">
        <f t="shared" si="11"/>
        <v>1</v>
      </c>
      <c r="N37" s="105">
        <v>14</v>
      </c>
      <c r="O37" s="106">
        <f t="shared" si="12"/>
        <v>1</v>
      </c>
      <c r="P37" s="98">
        <v>1</v>
      </c>
      <c r="Q37" s="98">
        <v>1</v>
      </c>
      <c r="R37" s="64">
        <f t="shared" si="13"/>
        <v>1</v>
      </c>
      <c r="S37" s="88">
        <v>14</v>
      </c>
      <c r="T37" s="119">
        <f t="shared" si="14"/>
        <v>1</v>
      </c>
      <c r="U37" s="120"/>
      <c r="W37" s="121">
        <f t="shared" si="15"/>
        <v>14</v>
      </c>
      <c r="Z37" s="121">
        <f t="shared" si="16"/>
        <v>14</v>
      </c>
      <c r="AA37" s="121" t="s">
        <v>153</v>
      </c>
      <c r="AU37" s="121">
        <f t="shared" si="17"/>
        <v>14</v>
      </c>
      <c r="AV37" s="121" t="s">
        <v>144</v>
      </c>
    </row>
    <row r="38" spans="2:48" s="121" customFormat="1" hidden="1" x14ac:dyDescent="0.25">
      <c r="B38" s="101">
        <v>6</v>
      </c>
      <c r="C38" s="122" t="s">
        <v>52</v>
      </c>
      <c r="D38" s="101">
        <v>93</v>
      </c>
      <c r="E38" s="98">
        <v>78</v>
      </c>
      <c r="F38" s="98">
        <f>E38</f>
        <v>78</v>
      </c>
      <c r="G38" s="98"/>
      <c r="H38" s="98"/>
      <c r="I38" s="102">
        <f t="shared" si="9"/>
        <v>1</v>
      </c>
      <c r="J38" s="103">
        <v>93</v>
      </c>
      <c r="K38" s="65">
        <f t="shared" si="10"/>
        <v>1</v>
      </c>
      <c r="L38" s="104">
        <v>93</v>
      </c>
      <c r="M38" s="66">
        <f t="shared" si="11"/>
        <v>1</v>
      </c>
      <c r="N38" s="105">
        <v>93</v>
      </c>
      <c r="O38" s="106">
        <f t="shared" si="12"/>
        <v>1</v>
      </c>
      <c r="P38" s="98">
        <v>15</v>
      </c>
      <c r="Q38" s="98">
        <v>15</v>
      </c>
      <c r="R38" s="64">
        <f t="shared" si="13"/>
        <v>1</v>
      </c>
      <c r="S38" s="88">
        <v>93</v>
      </c>
      <c r="T38" s="119">
        <f t="shared" si="14"/>
        <v>1</v>
      </c>
      <c r="U38" s="120"/>
      <c r="W38" s="121">
        <f t="shared" si="15"/>
        <v>93</v>
      </c>
      <c r="Z38" s="121">
        <f t="shared" si="16"/>
        <v>93</v>
      </c>
      <c r="AA38" s="121" t="s">
        <v>153</v>
      </c>
      <c r="AU38" s="121">
        <f t="shared" si="17"/>
        <v>93</v>
      </c>
      <c r="AV38" s="121" t="s">
        <v>144</v>
      </c>
    </row>
    <row r="39" spans="2:48" s="121" customFormat="1" hidden="1" x14ac:dyDescent="0.25">
      <c r="B39" s="101">
        <v>7</v>
      </c>
      <c r="C39" s="122" t="s">
        <v>53</v>
      </c>
      <c r="D39" s="101">
        <v>33</v>
      </c>
      <c r="E39" s="98">
        <v>0</v>
      </c>
      <c r="F39" s="98">
        <f>E39</f>
        <v>0</v>
      </c>
      <c r="G39" s="98"/>
      <c r="H39" s="98"/>
      <c r="I39" s="102">
        <v>1</v>
      </c>
      <c r="J39" s="103">
        <v>33</v>
      </c>
      <c r="K39" s="65">
        <f t="shared" si="10"/>
        <v>1</v>
      </c>
      <c r="L39" s="104">
        <v>33</v>
      </c>
      <c r="M39" s="66">
        <f t="shared" si="11"/>
        <v>1</v>
      </c>
      <c r="N39" s="105">
        <v>33</v>
      </c>
      <c r="O39" s="106">
        <f t="shared" si="12"/>
        <v>1</v>
      </c>
      <c r="P39" s="98">
        <v>33</v>
      </c>
      <c r="Q39" s="98">
        <v>33</v>
      </c>
      <c r="R39" s="64">
        <f t="shared" si="13"/>
        <v>1</v>
      </c>
      <c r="S39" s="88">
        <v>33</v>
      </c>
      <c r="T39" s="119">
        <f t="shared" si="14"/>
        <v>1</v>
      </c>
      <c r="U39" s="120"/>
      <c r="W39" s="121">
        <f t="shared" si="15"/>
        <v>33</v>
      </c>
      <c r="Z39" s="121">
        <f t="shared" si="16"/>
        <v>33</v>
      </c>
      <c r="AA39" s="121" t="s">
        <v>153</v>
      </c>
      <c r="AU39" s="121">
        <f t="shared" si="17"/>
        <v>33</v>
      </c>
      <c r="AV39" s="121" t="s">
        <v>144</v>
      </c>
    </row>
    <row r="40" spans="2:48" s="121" customFormat="1" hidden="1" x14ac:dyDescent="0.25">
      <c r="B40" s="101">
        <v>8</v>
      </c>
      <c r="C40" s="122" t="s">
        <v>54</v>
      </c>
      <c r="D40" s="101">
        <v>31</v>
      </c>
      <c r="E40" s="98">
        <v>23</v>
      </c>
      <c r="F40" s="98">
        <f>E40</f>
        <v>23</v>
      </c>
      <c r="G40" s="98"/>
      <c r="H40" s="98"/>
      <c r="I40" s="102">
        <f>F40/E40</f>
        <v>1</v>
      </c>
      <c r="J40" s="103">
        <v>31</v>
      </c>
      <c r="K40" s="65">
        <f t="shared" si="10"/>
        <v>1</v>
      </c>
      <c r="L40" s="104">
        <v>31</v>
      </c>
      <c r="M40" s="66">
        <f t="shared" si="11"/>
        <v>1</v>
      </c>
      <c r="N40" s="105">
        <v>31</v>
      </c>
      <c r="O40" s="106">
        <f t="shared" si="12"/>
        <v>1</v>
      </c>
      <c r="P40" s="98">
        <v>8</v>
      </c>
      <c r="Q40" s="98">
        <v>8</v>
      </c>
      <c r="R40" s="64">
        <f t="shared" si="13"/>
        <v>1</v>
      </c>
      <c r="S40" s="88">
        <v>31</v>
      </c>
      <c r="T40" s="119">
        <f t="shared" si="14"/>
        <v>1</v>
      </c>
      <c r="U40" s="120"/>
      <c r="W40" s="121">
        <f t="shared" si="15"/>
        <v>31</v>
      </c>
      <c r="Z40" s="121">
        <f t="shared" si="16"/>
        <v>31</v>
      </c>
      <c r="AA40" s="121" t="s">
        <v>153</v>
      </c>
      <c r="AU40" s="121">
        <f t="shared" si="17"/>
        <v>31</v>
      </c>
      <c r="AV40" s="121" t="s">
        <v>144</v>
      </c>
    </row>
    <row r="41" spans="2:48" s="121" customFormat="1" hidden="1" x14ac:dyDescent="0.25">
      <c r="B41" s="101">
        <v>9</v>
      </c>
      <c r="C41" s="122" t="s">
        <v>55</v>
      </c>
      <c r="D41" s="101">
        <v>15</v>
      </c>
      <c r="E41" s="98">
        <v>13</v>
      </c>
      <c r="F41" s="98">
        <v>13</v>
      </c>
      <c r="G41" s="98"/>
      <c r="H41" s="98"/>
      <c r="I41" s="102">
        <f>F41/E41</f>
        <v>1</v>
      </c>
      <c r="J41" s="103">
        <v>15</v>
      </c>
      <c r="K41" s="65">
        <f t="shared" si="10"/>
        <v>1</v>
      </c>
      <c r="L41" s="104">
        <v>15</v>
      </c>
      <c r="M41" s="66">
        <f t="shared" si="11"/>
        <v>1</v>
      </c>
      <c r="N41" s="105">
        <v>15</v>
      </c>
      <c r="O41" s="106">
        <f t="shared" si="12"/>
        <v>1</v>
      </c>
      <c r="P41" s="98">
        <v>2</v>
      </c>
      <c r="Q41" s="98">
        <v>2</v>
      </c>
      <c r="R41" s="64">
        <f t="shared" si="13"/>
        <v>1</v>
      </c>
      <c r="S41" s="88">
        <v>15</v>
      </c>
      <c r="T41" s="119">
        <f t="shared" si="14"/>
        <v>1</v>
      </c>
      <c r="U41" s="120"/>
      <c r="W41" s="121">
        <f t="shared" si="15"/>
        <v>15</v>
      </c>
      <c r="Z41" s="121">
        <f t="shared" si="16"/>
        <v>15</v>
      </c>
      <c r="AA41" s="121" t="s">
        <v>153</v>
      </c>
      <c r="AU41" s="121">
        <f t="shared" si="17"/>
        <v>15</v>
      </c>
      <c r="AV41" s="121" t="s">
        <v>144</v>
      </c>
    </row>
    <row r="42" spans="2:48" s="126" customFormat="1" hidden="1" x14ac:dyDescent="0.25">
      <c r="B42" s="280" t="s">
        <v>46</v>
      </c>
      <c r="C42" s="280"/>
      <c r="D42" s="123">
        <f>SUM(D33:D41)</f>
        <v>413</v>
      </c>
      <c r="E42" s="123">
        <f>SUM(E33:E41)</f>
        <v>309</v>
      </c>
      <c r="F42" s="123">
        <f>SUM(F33:F41)</f>
        <v>309</v>
      </c>
      <c r="G42" s="123"/>
      <c r="H42" s="123"/>
      <c r="I42" s="124">
        <f>F42/E42</f>
        <v>1</v>
      </c>
      <c r="J42" s="123">
        <f>SUM(J33:J41)</f>
        <v>413</v>
      </c>
      <c r="K42" s="124">
        <f t="shared" si="10"/>
        <v>1</v>
      </c>
      <c r="L42" s="123">
        <f>SUM(L33:L41)</f>
        <v>413</v>
      </c>
      <c r="M42" s="124">
        <f t="shared" si="11"/>
        <v>1</v>
      </c>
      <c r="N42" s="123">
        <f>SUM(N33:N41)</f>
        <v>413</v>
      </c>
      <c r="O42" s="124">
        <f t="shared" si="12"/>
        <v>1</v>
      </c>
      <c r="P42" s="123">
        <f>SUM(P33:P41)</f>
        <v>104</v>
      </c>
      <c r="Q42" s="123">
        <f>SUM(Q33:Q41)</f>
        <v>104</v>
      </c>
      <c r="R42" s="124">
        <f t="shared" si="13"/>
        <v>1</v>
      </c>
      <c r="S42" s="123">
        <f>SUM(S33:S41)</f>
        <v>413</v>
      </c>
      <c r="T42" s="124">
        <f t="shared" si="14"/>
        <v>1</v>
      </c>
      <c r="U42" s="125"/>
      <c r="W42" s="121">
        <f t="shared" si="15"/>
        <v>413</v>
      </c>
      <c r="X42" s="121"/>
    </row>
    <row r="43" spans="2:48" s="121" customFormat="1" hidden="1" x14ac:dyDescent="0.25">
      <c r="B43" s="281" t="s">
        <v>15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3"/>
      <c r="U43" s="120"/>
    </row>
    <row r="44" spans="2:48" s="121" customFormat="1" hidden="1" x14ac:dyDescent="0.25">
      <c r="B44" s="101">
        <v>1</v>
      </c>
      <c r="C44" s="122" t="s">
        <v>56</v>
      </c>
      <c r="D44" s="101">
        <v>82</v>
      </c>
      <c r="E44" s="98">
        <v>67</v>
      </c>
      <c r="F44" s="98">
        <f t="shared" ref="F44:F50" si="18">E44</f>
        <v>67</v>
      </c>
      <c r="G44" s="98"/>
      <c r="H44" s="98"/>
      <c r="I44" s="102">
        <f t="shared" ref="I44:I51" si="19">F44/E44</f>
        <v>1</v>
      </c>
      <c r="J44" s="107">
        <v>82</v>
      </c>
      <c r="K44" s="65">
        <f t="shared" ref="K44:K51" si="20">J44/D44</f>
        <v>1</v>
      </c>
      <c r="L44" s="104">
        <v>82</v>
      </c>
      <c r="M44" s="66">
        <f t="shared" ref="M44:M51" si="21">L44/D44</f>
        <v>1</v>
      </c>
      <c r="N44" s="105">
        <v>82</v>
      </c>
      <c r="O44" s="106">
        <f t="shared" ref="O44:O50" si="22">N44/D44</f>
        <v>1</v>
      </c>
      <c r="P44" s="98">
        <v>15</v>
      </c>
      <c r="Q44" s="98">
        <v>15</v>
      </c>
      <c r="R44" s="64">
        <f t="shared" ref="R44:R51" si="23">Q44/P44</f>
        <v>1</v>
      </c>
      <c r="S44" s="88">
        <v>46</v>
      </c>
      <c r="T44" s="119">
        <f t="shared" ref="T44:T51" si="24">S44/D44</f>
        <v>0.56097560975609762</v>
      </c>
      <c r="U44" s="120"/>
      <c r="W44" s="121">
        <f t="shared" ref="W44:W50" si="25">E44+P44</f>
        <v>82</v>
      </c>
      <c r="X44" s="121" t="s">
        <v>153</v>
      </c>
      <c r="Z44" s="121">
        <f t="shared" ref="Z44:Z50" si="26">E44+P44</f>
        <v>82</v>
      </c>
      <c r="AA44" s="121" t="s">
        <v>153</v>
      </c>
      <c r="AU44" s="121">
        <f t="shared" ref="AU44:AU50" si="27">F44+Q44</f>
        <v>82</v>
      </c>
      <c r="AV44" s="121" t="s">
        <v>144</v>
      </c>
    </row>
    <row r="45" spans="2:48" s="121" customFormat="1" hidden="1" x14ac:dyDescent="0.25">
      <c r="B45" s="101">
        <v>2</v>
      </c>
      <c r="C45" s="122" t="s">
        <v>57</v>
      </c>
      <c r="D45" s="101">
        <v>195</v>
      </c>
      <c r="E45" s="98">
        <v>157</v>
      </c>
      <c r="F45" s="98">
        <f t="shared" si="18"/>
        <v>157</v>
      </c>
      <c r="G45" s="98"/>
      <c r="H45" s="98"/>
      <c r="I45" s="102">
        <f t="shared" si="19"/>
        <v>1</v>
      </c>
      <c r="J45" s="107">
        <v>195</v>
      </c>
      <c r="K45" s="65">
        <f t="shared" si="20"/>
        <v>1</v>
      </c>
      <c r="L45" s="104">
        <v>195</v>
      </c>
      <c r="M45" s="66">
        <f t="shared" si="21"/>
        <v>1</v>
      </c>
      <c r="N45" s="105">
        <v>195</v>
      </c>
      <c r="O45" s="106">
        <f t="shared" si="22"/>
        <v>1</v>
      </c>
      <c r="P45" s="98">
        <v>38</v>
      </c>
      <c r="Q45" s="98">
        <v>38</v>
      </c>
      <c r="R45" s="64">
        <f t="shared" si="23"/>
        <v>1</v>
      </c>
      <c r="S45" s="88">
        <v>164</v>
      </c>
      <c r="T45" s="119">
        <f t="shared" si="24"/>
        <v>0.84102564102564104</v>
      </c>
      <c r="U45" s="120"/>
      <c r="W45" s="121">
        <f t="shared" si="25"/>
        <v>195</v>
      </c>
      <c r="X45" s="121" t="s">
        <v>153</v>
      </c>
      <c r="Z45" s="121">
        <f t="shared" si="26"/>
        <v>195</v>
      </c>
      <c r="AA45" s="121" t="s">
        <v>153</v>
      </c>
      <c r="AU45" s="121">
        <f t="shared" si="27"/>
        <v>195</v>
      </c>
      <c r="AV45" s="121" t="s">
        <v>144</v>
      </c>
    </row>
    <row r="46" spans="2:48" s="121" customFormat="1" hidden="1" x14ac:dyDescent="0.25">
      <c r="B46" s="101">
        <v>3</v>
      </c>
      <c r="C46" s="122" t="s">
        <v>58</v>
      </c>
      <c r="D46" s="101">
        <v>91</v>
      </c>
      <c r="E46" s="98">
        <v>89</v>
      </c>
      <c r="F46" s="98">
        <f t="shared" si="18"/>
        <v>89</v>
      </c>
      <c r="G46" s="98"/>
      <c r="H46" s="98"/>
      <c r="I46" s="102">
        <f t="shared" si="19"/>
        <v>1</v>
      </c>
      <c r="J46" s="107">
        <v>91</v>
      </c>
      <c r="K46" s="65">
        <f t="shared" si="20"/>
        <v>1</v>
      </c>
      <c r="L46" s="104">
        <v>91</v>
      </c>
      <c r="M46" s="66">
        <f t="shared" si="21"/>
        <v>1</v>
      </c>
      <c r="N46" s="105">
        <v>91</v>
      </c>
      <c r="O46" s="106">
        <f t="shared" si="22"/>
        <v>1</v>
      </c>
      <c r="P46" s="98">
        <v>2</v>
      </c>
      <c r="Q46" s="98">
        <v>2</v>
      </c>
      <c r="R46" s="64">
        <f t="shared" si="23"/>
        <v>1</v>
      </c>
      <c r="S46" s="88">
        <v>65</v>
      </c>
      <c r="T46" s="119">
        <f t="shared" si="24"/>
        <v>0.7142857142857143</v>
      </c>
      <c r="U46" s="120"/>
      <c r="W46" s="121">
        <f t="shared" si="25"/>
        <v>91</v>
      </c>
      <c r="X46" s="121" t="s">
        <v>153</v>
      </c>
      <c r="Z46" s="121">
        <f t="shared" si="26"/>
        <v>91</v>
      </c>
      <c r="AA46" s="121" t="s">
        <v>153</v>
      </c>
      <c r="AU46" s="121">
        <f t="shared" si="27"/>
        <v>91</v>
      </c>
      <c r="AV46" s="121" t="s">
        <v>144</v>
      </c>
    </row>
    <row r="47" spans="2:48" s="121" customFormat="1" hidden="1" x14ac:dyDescent="0.25">
      <c r="B47" s="101">
        <v>4</v>
      </c>
      <c r="C47" s="122" t="s">
        <v>59</v>
      </c>
      <c r="D47" s="101">
        <v>82</v>
      </c>
      <c r="E47" s="98">
        <v>67</v>
      </c>
      <c r="F47" s="98">
        <f t="shared" si="18"/>
        <v>67</v>
      </c>
      <c r="G47" s="98"/>
      <c r="H47" s="98"/>
      <c r="I47" s="102">
        <f t="shared" si="19"/>
        <v>1</v>
      </c>
      <c r="J47" s="107">
        <v>82</v>
      </c>
      <c r="K47" s="65">
        <f t="shared" si="20"/>
        <v>1</v>
      </c>
      <c r="L47" s="104">
        <v>82</v>
      </c>
      <c r="M47" s="66">
        <f t="shared" si="21"/>
        <v>1</v>
      </c>
      <c r="N47" s="105">
        <v>82</v>
      </c>
      <c r="O47" s="106">
        <f t="shared" si="22"/>
        <v>1</v>
      </c>
      <c r="P47" s="98">
        <v>15</v>
      </c>
      <c r="Q47" s="98">
        <v>15</v>
      </c>
      <c r="R47" s="64">
        <f t="shared" si="23"/>
        <v>1</v>
      </c>
      <c r="S47" s="88">
        <v>28</v>
      </c>
      <c r="T47" s="119">
        <f t="shared" si="24"/>
        <v>0.34146341463414637</v>
      </c>
      <c r="U47" s="120"/>
      <c r="W47" s="121">
        <f t="shared" si="25"/>
        <v>82</v>
      </c>
      <c r="X47" s="121" t="s">
        <v>153</v>
      </c>
      <c r="Z47" s="121">
        <f t="shared" si="26"/>
        <v>82</v>
      </c>
      <c r="AA47" s="121" t="s">
        <v>153</v>
      </c>
      <c r="AU47" s="121">
        <f t="shared" si="27"/>
        <v>82</v>
      </c>
      <c r="AV47" s="121" t="s">
        <v>144</v>
      </c>
    </row>
    <row r="48" spans="2:48" s="121" customFormat="1" hidden="1" x14ac:dyDescent="0.25">
      <c r="B48" s="101">
        <v>5</v>
      </c>
      <c r="C48" s="122" t="s">
        <v>60</v>
      </c>
      <c r="D48" s="101">
        <v>79</v>
      </c>
      <c r="E48" s="98">
        <v>58</v>
      </c>
      <c r="F48" s="98">
        <f t="shared" si="18"/>
        <v>58</v>
      </c>
      <c r="G48" s="98"/>
      <c r="H48" s="98"/>
      <c r="I48" s="102">
        <f t="shared" si="19"/>
        <v>1</v>
      </c>
      <c r="J48" s="107">
        <v>79</v>
      </c>
      <c r="K48" s="65">
        <f t="shared" si="20"/>
        <v>1</v>
      </c>
      <c r="L48" s="104">
        <v>79</v>
      </c>
      <c r="M48" s="66">
        <f t="shared" si="21"/>
        <v>1</v>
      </c>
      <c r="N48" s="105">
        <v>79</v>
      </c>
      <c r="O48" s="106">
        <f t="shared" si="22"/>
        <v>1</v>
      </c>
      <c r="P48" s="98">
        <v>21</v>
      </c>
      <c r="Q48" s="98">
        <v>21</v>
      </c>
      <c r="R48" s="64">
        <f t="shared" si="23"/>
        <v>1</v>
      </c>
      <c r="S48" s="88">
        <v>38</v>
      </c>
      <c r="T48" s="119">
        <f t="shared" si="24"/>
        <v>0.48101265822784811</v>
      </c>
      <c r="U48" s="120"/>
      <c r="W48" s="121">
        <f t="shared" si="25"/>
        <v>79</v>
      </c>
      <c r="X48" s="121" t="s">
        <v>153</v>
      </c>
      <c r="Z48" s="121">
        <f t="shared" si="26"/>
        <v>79</v>
      </c>
      <c r="AA48" s="121" t="s">
        <v>153</v>
      </c>
      <c r="AU48" s="121">
        <f t="shared" si="27"/>
        <v>79</v>
      </c>
      <c r="AV48" s="121" t="s">
        <v>144</v>
      </c>
    </row>
    <row r="49" spans="2:48" s="121" customFormat="1" hidden="1" x14ac:dyDescent="0.25">
      <c r="B49" s="101">
        <v>6</v>
      </c>
      <c r="C49" s="122" t="s">
        <v>61</v>
      </c>
      <c r="D49" s="101">
        <v>75</v>
      </c>
      <c r="E49" s="98">
        <v>74</v>
      </c>
      <c r="F49" s="98">
        <f t="shared" si="18"/>
        <v>74</v>
      </c>
      <c r="G49" s="98"/>
      <c r="H49" s="98"/>
      <c r="I49" s="102">
        <f t="shared" si="19"/>
        <v>1</v>
      </c>
      <c r="J49" s="107">
        <v>75</v>
      </c>
      <c r="K49" s="65">
        <f t="shared" si="20"/>
        <v>1</v>
      </c>
      <c r="L49" s="104">
        <v>75</v>
      </c>
      <c r="M49" s="66">
        <f t="shared" si="21"/>
        <v>1</v>
      </c>
      <c r="N49" s="105">
        <v>75</v>
      </c>
      <c r="O49" s="106">
        <f t="shared" si="22"/>
        <v>1</v>
      </c>
      <c r="P49" s="98">
        <v>1</v>
      </c>
      <c r="Q49" s="98">
        <v>1</v>
      </c>
      <c r="R49" s="64">
        <f t="shared" si="23"/>
        <v>1</v>
      </c>
      <c r="S49" s="88">
        <v>63</v>
      </c>
      <c r="T49" s="119">
        <f t="shared" si="24"/>
        <v>0.84</v>
      </c>
      <c r="U49" s="120"/>
      <c r="W49" s="121">
        <f t="shared" si="25"/>
        <v>75</v>
      </c>
      <c r="X49" s="121" t="s">
        <v>153</v>
      </c>
      <c r="Z49" s="121">
        <f t="shared" si="26"/>
        <v>75</v>
      </c>
      <c r="AA49" s="121" t="s">
        <v>153</v>
      </c>
      <c r="AU49" s="121">
        <f t="shared" si="27"/>
        <v>75</v>
      </c>
      <c r="AV49" s="121" t="s">
        <v>144</v>
      </c>
    </row>
    <row r="50" spans="2:48" s="121" customFormat="1" hidden="1" x14ac:dyDescent="0.25">
      <c r="B50" s="101">
        <v>7</v>
      </c>
      <c r="C50" s="122" t="s">
        <v>62</v>
      </c>
      <c r="D50" s="101">
        <v>38</v>
      </c>
      <c r="E50" s="98">
        <v>29</v>
      </c>
      <c r="F50" s="98">
        <f t="shared" si="18"/>
        <v>29</v>
      </c>
      <c r="G50" s="98"/>
      <c r="H50" s="98"/>
      <c r="I50" s="102">
        <f t="shared" si="19"/>
        <v>1</v>
      </c>
      <c r="J50" s="107">
        <v>38</v>
      </c>
      <c r="K50" s="65">
        <f t="shared" si="20"/>
        <v>1</v>
      </c>
      <c r="L50" s="104">
        <v>38</v>
      </c>
      <c r="M50" s="66">
        <f t="shared" si="21"/>
        <v>1</v>
      </c>
      <c r="N50" s="105">
        <v>38</v>
      </c>
      <c r="O50" s="106">
        <f t="shared" si="22"/>
        <v>1</v>
      </c>
      <c r="P50" s="98">
        <v>9</v>
      </c>
      <c r="Q50" s="98">
        <v>9</v>
      </c>
      <c r="R50" s="64">
        <f t="shared" si="23"/>
        <v>1</v>
      </c>
      <c r="S50" s="88">
        <v>38</v>
      </c>
      <c r="T50" s="119">
        <f t="shared" si="24"/>
        <v>1</v>
      </c>
      <c r="U50" s="120"/>
      <c r="W50" s="121">
        <f t="shared" si="25"/>
        <v>38</v>
      </c>
      <c r="X50" s="121" t="s">
        <v>153</v>
      </c>
      <c r="Z50" s="121">
        <f t="shared" si="26"/>
        <v>38</v>
      </c>
      <c r="AA50" s="121" t="s">
        <v>153</v>
      </c>
      <c r="AU50" s="121">
        <f t="shared" si="27"/>
        <v>38</v>
      </c>
      <c r="AV50" s="121" t="s">
        <v>144</v>
      </c>
    </row>
    <row r="51" spans="2:48" s="126" customFormat="1" hidden="1" x14ac:dyDescent="0.25">
      <c r="B51" s="280" t="s">
        <v>46</v>
      </c>
      <c r="C51" s="280"/>
      <c r="D51" s="123">
        <f>SUM(D44:D50)</f>
        <v>642</v>
      </c>
      <c r="E51" s="123">
        <f>SUM(E44:E50)</f>
        <v>541</v>
      </c>
      <c r="F51" s="123">
        <f>SUM(F44:F50)</f>
        <v>541</v>
      </c>
      <c r="G51" s="123"/>
      <c r="H51" s="123"/>
      <c r="I51" s="124">
        <f t="shared" si="19"/>
        <v>1</v>
      </c>
      <c r="J51" s="123">
        <f>SUM(J44:J50)</f>
        <v>642</v>
      </c>
      <c r="K51" s="124">
        <f t="shared" si="20"/>
        <v>1</v>
      </c>
      <c r="L51" s="123">
        <f>SUM(L44:L50)</f>
        <v>642</v>
      </c>
      <c r="M51" s="124">
        <f t="shared" si="21"/>
        <v>1</v>
      </c>
      <c r="N51" s="123">
        <f>SUM(N44:N50)</f>
        <v>642</v>
      </c>
      <c r="O51" s="124">
        <f>N51/(D51)</f>
        <v>1</v>
      </c>
      <c r="P51" s="123">
        <f>SUM(P44:P50)</f>
        <v>101</v>
      </c>
      <c r="Q51" s="123">
        <f>SUM(Q44:Q50)</f>
        <v>101</v>
      </c>
      <c r="R51" s="124">
        <f t="shared" si="23"/>
        <v>1</v>
      </c>
      <c r="S51" s="123">
        <f>SUM(S44:S50)</f>
        <v>442</v>
      </c>
      <c r="T51" s="124">
        <f t="shared" si="24"/>
        <v>0.68847352024922115</v>
      </c>
      <c r="U51" s="125"/>
    </row>
    <row r="52" spans="2:48" s="121" customFormat="1" x14ac:dyDescent="0.25">
      <c r="B52" s="281" t="s">
        <v>16</v>
      </c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3"/>
      <c r="U52" s="120"/>
    </row>
    <row r="53" spans="2:48" s="121" customFormat="1" x14ac:dyDescent="0.25">
      <c r="B53" s="101">
        <v>1</v>
      </c>
      <c r="C53" s="122" t="s">
        <v>63</v>
      </c>
      <c r="D53" s="101">
        <f>164-3</f>
        <v>161</v>
      </c>
      <c r="E53" s="98">
        <f>157-3</f>
        <v>154</v>
      </c>
      <c r="F53" s="98">
        <f t="shared" ref="F53:F58" si="28">E53</f>
        <v>154</v>
      </c>
      <c r="G53" s="102">
        <f t="shared" ref="G53:G59" si="29">F53/E53</f>
        <v>1</v>
      </c>
      <c r="H53" s="98">
        <f t="shared" ref="H53:H58" si="30">F53</f>
        <v>154</v>
      </c>
      <c r="I53" s="102">
        <f t="shared" ref="I53:I58" si="31">H53/E53</f>
        <v>1</v>
      </c>
      <c r="J53" s="107">
        <f t="shared" ref="J53:J58" si="32">D53</f>
        <v>161</v>
      </c>
      <c r="K53" s="65">
        <f t="shared" ref="K53:K59" si="33">J53/D53</f>
        <v>1</v>
      </c>
      <c r="L53" s="104">
        <f t="shared" ref="L53:L58" si="34">J53</f>
        <v>161</v>
      </c>
      <c r="M53" s="66">
        <f t="shared" ref="M53:M59" si="35">L53/D53</f>
        <v>1</v>
      </c>
      <c r="N53" s="105">
        <f t="shared" ref="N53:N58" si="36">L53</f>
        <v>161</v>
      </c>
      <c r="O53" s="106">
        <f t="shared" ref="O53:O58" si="37">N53/D53</f>
        <v>1</v>
      </c>
      <c r="P53" s="98">
        <f>D53-E53</f>
        <v>7</v>
      </c>
      <c r="Q53" s="98">
        <f>P53</f>
        <v>7</v>
      </c>
      <c r="R53" s="64">
        <f>Q53/P53</f>
        <v>1</v>
      </c>
      <c r="S53" s="88">
        <f t="shared" ref="S53:S58" si="38">D53</f>
        <v>161</v>
      </c>
      <c r="T53" s="119">
        <f t="shared" ref="T53:T59" si="39">S53/D53</f>
        <v>1</v>
      </c>
      <c r="U53" s="120"/>
      <c r="W53" s="121">
        <f t="shared" ref="W53:W59" si="40">E53+P53</f>
        <v>161</v>
      </c>
      <c r="X53" s="121" t="s">
        <v>168</v>
      </c>
      <c r="Z53" s="121">
        <f t="shared" ref="Z53:Z58" si="41">E53+P53</f>
        <v>161</v>
      </c>
      <c r="AA53" s="121" t="s">
        <v>153</v>
      </c>
      <c r="AU53" s="121">
        <f t="shared" ref="AU53:AU58" si="42">F53+Q53</f>
        <v>161</v>
      </c>
      <c r="AV53" s="121" t="s">
        <v>144</v>
      </c>
    </row>
    <row r="54" spans="2:48" s="121" customFormat="1" x14ac:dyDescent="0.25">
      <c r="B54" s="101">
        <v>2</v>
      </c>
      <c r="C54" s="122" t="s">
        <v>64</v>
      </c>
      <c r="D54" s="101">
        <v>123</v>
      </c>
      <c r="E54" s="98">
        <v>123</v>
      </c>
      <c r="F54" s="98">
        <f t="shared" si="28"/>
        <v>123</v>
      </c>
      <c r="G54" s="102">
        <f t="shared" si="29"/>
        <v>1</v>
      </c>
      <c r="H54" s="98">
        <f t="shared" si="30"/>
        <v>123</v>
      </c>
      <c r="I54" s="102">
        <f t="shared" si="31"/>
        <v>1</v>
      </c>
      <c r="J54" s="107">
        <f t="shared" si="32"/>
        <v>123</v>
      </c>
      <c r="K54" s="65">
        <f t="shared" si="33"/>
        <v>1</v>
      </c>
      <c r="L54" s="104">
        <f t="shared" si="34"/>
        <v>123</v>
      </c>
      <c r="M54" s="66">
        <f t="shared" si="35"/>
        <v>1</v>
      </c>
      <c r="N54" s="105">
        <f t="shared" si="36"/>
        <v>123</v>
      </c>
      <c r="O54" s="106">
        <f t="shared" si="37"/>
        <v>1</v>
      </c>
      <c r="P54" s="162"/>
      <c r="Q54" s="162"/>
      <c r="R54" s="163"/>
      <c r="S54" s="88">
        <f t="shared" si="38"/>
        <v>123</v>
      </c>
      <c r="T54" s="119">
        <f t="shared" si="39"/>
        <v>1</v>
      </c>
      <c r="U54" s="120"/>
      <c r="W54" s="121">
        <f t="shared" si="40"/>
        <v>123</v>
      </c>
      <c r="Z54" s="121">
        <f t="shared" si="41"/>
        <v>123</v>
      </c>
      <c r="AA54" s="121" t="s">
        <v>153</v>
      </c>
      <c r="AU54" s="121">
        <f t="shared" si="42"/>
        <v>123</v>
      </c>
      <c r="AV54" s="121" t="s">
        <v>144</v>
      </c>
    </row>
    <row r="55" spans="2:48" s="121" customFormat="1" x14ac:dyDescent="0.25">
      <c r="B55" s="101">
        <v>3</v>
      </c>
      <c r="C55" s="122" t="s">
        <v>65</v>
      </c>
      <c r="D55" s="101">
        <v>94</v>
      </c>
      <c r="E55" s="98">
        <v>91</v>
      </c>
      <c r="F55" s="98">
        <f t="shared" si="28"/>
        <v>91</v>
      </c>
      <c r="G55" s="102">
        <f t="shared" si="29"/>
        <v>1</v>
      </c>
      <c r="H55" s="98">
        <f t="shared" si="30"/>
        <v>91</v>
      </c>
      <c r="I55" s="102">
        <f t="shared" si="31"/>
        <v>1</v>
      </c>
      <c r="J55" s="107">
        <f t="shared" si="32"/>
        <v>94</v>
      </c>
      <c r="K55" s="65">
        <f t="shared" si="33"/>
        <v>1</v>
      </c>
      <c r="L55" s="104">
        <f t="shared" si="34"/>
        <v>94</v>
      </c>
      <c r="M55" s="66">
        <f t="shared" si="35"/>
        <v>1</v>
      </c>
      <c r="N55" s="105">
        <f t="shared" si="36"/>
        <v>94</v>
      </c>
      <c r="O55" s="106">
        <f t="shared" si="37"/>
        <v>1</v>
      </c>
      <c r="P55" s="98">
        <f>D55-E55</f>
        <v>3</v>
      </c>
      <c r="Q55" s="98">
        <f>P55</f>
        <v>3</v>
      </c>
      <c r="R55" s="64">
        <f>Q55/P55</f>
        <v>1</v>
      </c>
      <c r="S55" s="88">
        <f t="shared" si="38"/>
        <v>94</v>
      </c>
      <c r="T55" s="119">
        <f t="shared" si="39"/>
        <v>1</v>
      </c>
      <c r="U55" s="120"/>
      <c r="W55" s="121">
        <f t="shared" si="40"/>
        <v>94</v>
      </c>
      <c r="Z55" s="121">
        <f t="shared" si="41"/>
        <v>94</v>
      </c>
      <c r="AA55" s="121" t="s">
        <v>153</v>
      </c>
      <c r="AU55" s="121">
        <f t="shared" si="42"/>
        <v>94</v>
      </c>
      <c r="AV55" s="121" t="s">
        <v>144</v>
      </c>
    </row>
    <row r="56" spans="2:48" s="121" customFormat="1" x14ac:dyDescent="0.25">
      <c r="B56" s="101">
        <v>4</v>
      </c>
      <c r="C56" s="122" t="s">
        <v>66</v>
      </c>
      <c r="D56" s="101">
        <f>101-2</f>
        <v>99</v>
      </c>
      <c r="E56" s="98">
        <f>79-1</f>
        <v>78</v>
      </c>
      <c r="F56" s="98">
        <f t="shared" si="28"/>
        <v>78</v>
      </c>
      <c r="G56" s="102">
        <f t="shared" si="29"/>
        <v>1</v>
      </c>
      <c r="H56" s="98">
        <f t="shared" si="30"/>
        <v>78</v>
      </c>
      <c r="I56" s="102">
        <f t="shared" si="31"/>
        <v>1</v>
      </c>
      <c r="J56" s="107">
        <f t="shared" si="32"/>
        <v>99</v>
      </c>
      <c r="K56" s="65">
        <f t="shared" si="33"/>
        <v>1</v>
      </c>
      <c r="L56" s="104">
        <f t="shared" si="34"/>
        <v>99</v>
      </c>
      <c r="M56" s="66">
        <f t="shared" si="35"/>
        <v>1</v>
      </c>
      <c r="N56" s="105">
        <f t="shared" si="36"/>
        <v>99</v>
      </c>
      <c r="O56" s="106">
        <f t="shared" si="37"/>
        <v>1</v>
      </c>
      <c r="P56" s="98">
        <f>D56-E56</f>
        <v>21</v>
      </c>
      <c r="Q56" s="98">
        <f>P56</f>
        <v>21</v>
      </c>
      <c r="R56" s="64">
        <f>Q56/P56</f>
        <v>1</v>
      </c>
      <c r="S56" s="88">
        <f t="shared" si="38"/>
        <v>99</v>
      </c>
      <c r="T56" s="119">
        <f t="shared" si="39"/>
        <v>1</v>
      </c>
      <c r="U56" s="120"/>
      <c r="W56" s="121">
        <f t="shared" si="40"/>
        <v>99</v>
      </c>
      <c r="Z56" s="121">
        <f t="shared" si="41"/>
        <v>99</v>
      </c>
      <c r="AA56" s="121" t="s">
        <v>153</v>
      </c>
      <c r="AU56" s="121">
        <f t="shared" si="42"/>
        <v>99</v>
      </c>
      <c r="AV56" s="121" t="s">
        <v>144</v>
      </c>
    </row>
    <row r="57" spans="2:48" s="121" customFormat="1" x14ac:dyDescent="0.25">
      <c r="B57" s="101">
        <v>5</v>
      </c>
      <c r="C57" s="122" t="s">
        <v>67</v>
      </c>
      <c r="D57" s="101">
        <f>58-1</f>
        <v>57</v>
      </c>
      <c r="E57" s="98">
        <f>56-1</f>
        <v>55</v>
      </c>
      <c r="F57" s="98">
        <f t="shared" si="28"/>
        <v>55</v>
      </c>
      <c r="G57" s="102">
        <f t="shared" si="29"/>
        <v>1</v>
      </c>
      <c r="H57" s="98">
        <f t="shared" si="30"/>
        <v>55</v>
      </c>
      <c r="I57" s="102">
        <f t="shared" si="31"/>
        <v>1</v>
      </c>
      <c r="J57" s="107">
        <f t="shared" si="32"/>
        <v>57</v>
      </c>
      <c r="K57" s="65">
        <f t="shared" si="33"/>
        <v>1</v>
      </c>
      <c r="L57" s="104">
        <f t="shared" si="34"/>
        <v>57</v>
      </c>
      <c r="M57" s="66">
        <f t="shared" si="35"/>
        <v>1</v>
      </c>
      <c r="N57" s="105">
        <f t="shared" si="36"/>
        <v>57</v>
      </c>
      <c r="O57" s="106">
        <f t="shared" si="37"/>
        <v>1</v>
      </c>
      <c r="P57" s="98">
        <f>D57-E57</f>
        <v>2</v>
      </c>
      <c r="Q57" s="98">
        <f>P57</f>
        <v>2</v>
      </c>
      <c r="R57" s="64">
        <f>Q57/P57</f>
        <v>1</v>
      </c>
      <c r="S57" s="88">
        <f t="shared" si="38"/>
        <v>57</v>
      </c>
      <c r="T57" s="119">
        <f t="shared" si="39"/>
        <v>1</v>
      </c>
      <c r="U57" s="120"/>
      <c r="W57" s="121">
        <f t="shared" si="40"/>
        <v>57</v>
      </c>
      <c r="Z57" s="121">
        <f t="shared" si="41"/>
        <v>57</v>
      </c>
      <c r="AA57" s="121" t="s">
        <v>153</v>
      </c>
      <c r="AU57" s="121">
        <f t="shared" si="42"/>
        <v>57</v>
      </c>
      <c r="AV57" s="121" t="s">
        <v>144</v>
      </c>
    </row>
    <row r="58" spans="2:48" s="121" customFormat="1" x14ac:dyDescent="0.25">
      <c r="B58" s="101">
        <v>6</v>
      </c>
      <c r="C58" s="122" t="s">
        <v>154</v>
      </c>
      <c r="D58" s="101">
        <f>18-1</f>
        <v>17</v>
      </c>
      <c r="E58" s="98">
        <f>18-1</f>
        <v>17</v>
      </c>
      <c r="F58" s="98">
        <f t="shared" si="28"/>
        <v>17</v>
      </c>
      <c r="G58" s="102">
        <f t="shared" si="29"/>
        <v>1</v>
      </c>
      <c r="H58" s="98">
        <f t="shared" si="30"/>
        <v>17</v>
      </c>
      <c r="I58" s="102">
        <f t="shared" si="31"/>
        <v>1</v>
      </c>
      <c r="J58" s="107">
        <f t="shared" si="32"/>
        <v>17</v>
      </c>
      <c r="K58" s="65">
        <f t="shared" si="33"/>
        <v>1</v>
      </c>
      <c r="L58" s="104">
        <f t="shared" si="34"/>
        <v>17</v>
      </c>
      <c r="M58" s="66">
        <f t="shared" si="35"/>
        <v>1</v>
      </c>
      <c r="N58" s="105">
        <f t="shared" si="36"/>
        <v>17</v>
      </c>
      <c r="O58" s="106">
        <f t="shared" si="37"/>
        <v>1</v>
      </c>
      <c r="P58" s="162"/>
      <c r="Q58" s="162"/>
      <c r="R58" s="163"/>
      <c r="S58" s="88">
        <f t="shared" si="38"/>
        <v>17</v>
      </c>
      <c r="T58" s="119">
        <f t="shared" si="39"/>
        <v>1</v>
      </c>
      <c r="U58" s="120"/>
      <c r="W58" s="121">
        <f t="shared" si="40"/>
        <v>17</v>
      </c>
      <c r="Z58" s="121">
        <f t="shared" si="41"/>
        <v>17</v>
      </c>
      <c r="AA58" s="121" t="s">
        <v>153</v>
      </c>
      <c r="AU58" s="121">
        <f t="shared" si="42"/>
        <v>17</v>
      </c>
      <c r="AV58" s="121" t="s">
        <v>144</v>
      </c>
    </row>
    <row r="59" spans="2:48" s="126" customFormat="1" x14ac:dyDescent="0.25">
      <c r="B59" s="280" t="s">
        <v>46</v>
      </c>
      <c r="C59" s="280"/>
      <c r="D59" s="123">
        <f>SUM(D53:D58)</f>
        <v>551</v>
      </c>
      <c r="E59" s="123">
        <f>SUM(E53:E58)</f>
        <v>518</v>
      </c>
      <c r="F59" s="123">
        <f>SUM(F53:F58)</f>
        <v>518</v>
      </c>
      <c r="G59" s="124">
        <f t="shared" si="29"/>
        <v>1</v>
      </c>
      <c r="H59" s="123">
        <f>SUM(H53:H58)</f>
        <v>518</v>
      </c>
      <c r="I59" s="124">
        <f>H59/H59</f>
        <v>1</v>
      </c>
      <c r="J59" s="123">
        <f>SUM(J53:J58)</f>
        <v>551</v>
      </c>
      <c r="K59" s="124">
        <f t="shared" si="33"/>
        <v>1</v>
      </c>
      <c r="L59" s="123">
        <f>SUM(L53:L58)</f>
        <v>551</v>
      </c>
      <c r="M59" s="124">
        <f t="shared" si="35"/>
        <v>1</v>
      </c>
      <c r="N59" s="123">
        <f>SUM(N53:N58)</f>
        <v>551</v>
      </c>
      <c r="O59" s="124">
        <f>N59/(D59)</f>
        <v>1</v>
      </c>
      <c r="P59" s="123">
        <f>SUM(P53:P58)</f>
        <v>33</v>
      </c>
      <c r="Q59" s="123">
        <f>SUM(Q53:Q58)</f>
        <v>33</v>
      </c>
      <c r="R59" s="124">
        <f>Q59/P59</f>
        <v>1</v>
      </c>
      <c r="S59" s="123">
        <f>SUM(S53:S58)</f>
        <v>551</v>
      </c>
      <c r="T59" s="124">
        <f t="shared" si="39"/>
        <v>1</v>
      </c>
      <c r="U59" s="125"/>
      <c r="W59" s="121">
        <f t="shared" si="40"/>
        <v>551</v>
      </c>
      <c r="X59" s="121"/>
    </row>
    <row r="60" spans="2:48" s="121" customFormat="1" hidden="1" x14ac:dyDescent="0.25">
      <c r="B60" s="281" t="s">
        <v>68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3"/>
      <c r="U60" s="120"/>
    </row>
    <row r="61" spans="2:48" s="121" customFormat="1" hidden="1" x14ac:dyDescent="0.25">
      <c r="B61" s="101">
        <v>1</v>
      </c>
      <c r="C61" s="122" t="s">
        <v>69</v>
      </c>
      <c r="D61" s="101">
        <v>228</v>
      </c>
      <c r="E61" s="98">
        <v>226</v>
      </c>
      <c r="F61" s="98">
        <f>E61</f>
        <v>226</v>
      </c>
      <c r="G61" s="98"/>
      <c r="H61" s="98"/>
      <c r="I61" s="102">
        <f>F61/E61</f>
        <v>1</v>
      </c>
      <c r="J61" s="107">
        <v>228</v>
      </c>
      <c r="K61" s="65">
        <f t="shared" ref="K61:K79" si="43">J61/D61</f>
        <v>1</v>
      </c>
      <c r="L61" s="104">
        <v>228</v>
      </c>
      <c r="M61" s="66">
        <f t="shared" ref="M61:M79" si="44">L61/D61</f>
        <v>1</v>
      </c>
      <c r="N61" s="105">
        <v>228</v>
      </c>
      <c r="O61" s="106">
        <f t="shared" ref="O61:O78" si="45">N61/D61</f>
        <v>1</v>
      </c>
      <c r="P61" s="98">
        <v>2</v>
      </c>
      <c r="Q61" s="98">
        <v>2</v>
      </c>
      <c r="R61" s="64">
        <f>Q61/P61</f>
        <v>1</v>
      </c>
      <c r="S61" s="88">
        <v>176</v>
      </c>
      <c r="T61" s="119">
        <f t="shared" ref="T61:T79" si="46">S61/D61</f>
        <v>0.77192982456140347</v>
      </c>
      <c r="U61" s="120"/>
      <c r="V61" s="121" t="s">
        <v>169</v>
      </c>
      <c r="W61" s="121">
        <f t="shared" ref="W61:W79" si="47">E61+P61</f>
        <v>228</v>
      </c>
      <c r="Z61" s="121">
        <f t="shared" ref="Z61:Z78" si="48">E61+P61</f>
        <v>228</v>
      </c>
      <c r="AA61" s="121" t="s">
        <v>153</v>
      </c>
      <c r="AU61" s="121">
        <f t="shared" ref="AU61:AU78" si="49">F61+Q61</f>
        <v>228</v>
      </c>
      <c r="AV61" s="121" t="s">
        <v>144</v>
      </c>
    </row>
    <row r="62" spans="2:48" s="121" customFormat="1" hidden="1" x14ac:dyDescent="0.25">
      <c r="B62" s="101">
        <v>2</v>
      </c>
      <c r="C62" s="122" t="s">
        <v>70</v>
      </c>
      <c r="D62" s="101">
        <v>73</v>
      </c>
      <c r="E62" s="98">
        <v>64</v>
      </c>
      <c r="F62" s="98">
        <f>E62</f>
        <v>64</v>
      </c>
      <c r="G62" s="98"/>
      <c r="H62" s="98"/>
      <c r="I62" s="102">
        <v>1</v>
      </c>
      <c r="J62" s="107">
        <v>73</v>
      </c>
      <c r="K62" s="65">
        <f t="shared" si="43"/>
        <v>1</v>
      </c>
      <c r="L62" s="104">
        <v>73</v>
      </c>
      <c r="M62" s="66">
        <f t="shared" si="44"/>
        <v>1</v>
      </c>
      <c r="N62" s="105">
        <v>73</v>
      </c>
      <c r="O62" s="106">
        <f t="shared" si="45"/>
        <v>1</v>
      </c>
      <c r="P62" s="98">
        <v>9</v>
      </c>
      <c r="Q62" s="98">
        <v>9</v>
      </c>
      <c r="R62" s="64">
        <f>Q62/P62</f>
        <v>1</v>
      </c>
      <c r="S62" s="88">
        <v>69</v>
      </c>
      <c r="T62" s="119">
        <f t="shared" si="46"/>
        <v>0.9452054794520548</v>
      </c>
      <c r="U62" s="120"/>
      <c r="W62" s="121">
        <f t="shared" si="47"/>
        <v>73</v>
      </c>
      <c r="Z62" s="121">
        <f t="shared" si="48"/>
        <v>73</v>
      </c>
      <c r="AA62" s="121" t="s">
        <v>153</v>
      </c>
      <c r="AU62" s="121">
        <f t="shared" si="49"/>
        <v>73</v>
      </c>
      <c r="AV62" s="121" t="s">
        <v>144</v>
      </c>
    </row>
    <row r="63" spans="2:48" s="121" customFormat="1" hidden="1" x14ac:dyDescent="0.25">
      <c r="B63" s="101">
        <v>3</v>
      </c>
      <c r="C63" s="122" t="s">
        <v>71</v>
      </c>
      <c r="D63" s="101">
        <v>62</v>
      </c>
      <c r="E63" s="98">
        <v>61</v>
      </c>
      <c r="F63" s="98">
        <f>E63</f>
        <v>61</v>
      </c>
      <c r="G63" s="98"/>
      <c r="H63" s="98"/>
      <c r="I63" s="102">
        <v>1</v>
      </c>
      <c r="J63" s="107">
        <v>62</v>
      </c>
      <c r="K63" s="65">
        <f t="shared" si="43"/>
        <v>1</v>
      </c>
      <c r="L63" s="104">
        <v>62</v>
      </c>
      <c r="M63" s="66">
        <f t="shared" si="44"/>
        <v>1</v>
      </c>
      <c r="N63" s="105">
        <v>62</v>
      </c>
      <c r="O63" s="106">
        <f t="shared" si="45"/>
        <v>1</v>
      </c>
      <c r="P63" s="98">
        <v>1</v>
      </c>
      <c r="Q63" s="98">
        <v>1</v>
      </c>
      <c r="R63" s="64">
        <f>Q63/P63</f>
        <v>1</v>
      </c>
      <c r="S63" s="88">
        <v>62</v>
      </c>
      <c r="T63" s="119">
        <f t="shared" si="46"/>
        <v>1</v>
      </c>
      <c r="U63" s="120"/>
      <c r="W63" s="121">
        <f t="shared" si="47"/>
        <v>62</v>
      </c>
      <c r="Z63" s="121">
        <f t="shared" si="48"/>
        <v>62</v>
      </c>
      <c r="AA63" s="121" t="s">
        <v>153</v>
      </c>
      <c r="AU63" s="121">
        <f t="shared" si="49"/>
        <v>62</v>
      </c>
      <c r="AV63" s="121" t="s">
        <v>144</v>
      </c>
    </row>
    <row r="64" spans="2:48" s="121" customFormat="1" hidden="1" x14ac:dyDescent="0.25">
      <c r="B64" s="101">
        <v>4</v>
      </c>
      <c r="C64" s="122" t="s">
        <v>72</v>
      </c>
      <c r="D64" s="101">
        <v>44</v>
      </c>
      <c r="E64" s="98">
        <v>42</v>
      </c>
      <c r="F64" s="98">
        <f>E64</f>
        <v>42</v>
      </c>
      <c r="G64" s="98"/>
      <c r="H64" s="98"/>
      <c r="I64" s="102">
        <v>1</v>
      </c>
      <c r="J64" s="107">
        <v>44</v>
      </c>
      <c r="K64" s="65">
        <f t="shared" si="43"/>
        <v>1</v>
      </c>
      <c r="L64" s="104">
        <v>44</v>
      </c>
      <c r="M64" s="66">
        <f t="shared" si="44"/>
        <v>1</v>
      </c>
      <c r="N64" s="105">
        <v>44</v>
      </c>
      <c r="O64" s="106">
        <f t="shared" si="45"/>
        <v>1</v>
      </c>
      <c r="P64" s="98">
        <v>2</v>
      </c>
      <c r="Q64" s="98">
        <v>2</v>
      </c>
      <c r="R64" s="64">
        <v>1</v>
      </c>
      <c r="S64" s="88">
        <v>44</v>
      </c>
      <c r="T64" s="119">
        <f t="shared" si="46"/>
        <v>1</v>
      </c>
      <c r="U64" s="120"/>
      <c r="W64" s="121">
        <f t="shared" si="47"/>
        <v>44</v>
      </c>
      <c r="Z64" s="121">
        <f t="shared" si="48"/>
        <v>44</v>
      </c>
      <c r="AA64" s="121" t="s">
        <v>153</v>
      </c>
      <c r="AU64" s="121">
        <f t="shared" si="49"/>
        <v>44</v>
      </c>
      <c r="AV64" s="121" t="s">
        <v>144</v>
      </c>
    </row>
    <row r="65" spans="2:48" s="121" customFormat="1" hidden="1" x14ac:dyDescent="0.25">
      <c r="B65" s="101">
        <v>5</v>
      </c>
      <c r="C65" s="122" t="s">
        <v>73</v>
      </c>
      <c r="D65" s="101">
        <v>54</v>
      </c>
      <c r="E65" s="98">
        <v>44</v>
      </c>
      <c r="F65" s="98">
        <v>44</v>
      </c>
      <c r="G65" s="98"/>
      <c r="H65" s="98"/>
      <c r="I65" s="102">
        <f>F65/E65</f>
        <v>1</v>
      </c>
      <c r="J65" s="107">
        <v>54</v>
      </c>
      <c r="K65" s="65">
        <f t="shared" si="43"/>
        <v>1</v>
      </c>
      <c r="L65" s="104">
        <v>54</v>
      </c>
      <c r="M65" s="66">
        <f t="shared" si="44"/>
        <v>1</v>
      </c>
      <c r="N65" s="105">
        <v>54</v>
      </c>
      <c r="O65" s="106">
        <f t="shared" si="45"/>
        <v>1</v>
      </c>
      <c r="P65" s="98">
        <v>10</v>
      </c>
      <c r="Q65" s="98">
        <v>10</v>
      </c>
      <c r="R65" s="64">
        <f>Q65/P65</f>
        <v>1</v>
      </c>
      <c r="S65" s="88">
        <v>54</v>
      </c>
      <c r="T65" s="119">
        <f t="shared" si="46"/>
        <v>1</v>
      </c>
      <c r="U65" s="120"/>
      <c r="W65" s="121">
        <f t="shared" si="47"/>
        <v>54</v>
      </c>
      <c r="Z65" s="121">
        <f t="shared" si="48"/>
        <v>54</v>
      </c>
      <c r="AA65" s="121" t="s">
        <v>153</v>
      </c>
      <c r="AU65" s="121">
        <f t="shared" si="49"/>
        <v>54</v>
      </c>
      <c r="AV65" s="121" t="s">
        <v>144</v>
      </c>
    </row>
    <row r="66" spans="2:48" s="121" customFormat="1" hidden="1" x14ac:dyDescent="0.25">
      <c r="B66" s="101">
        <v>6</v>
      </c>
      <c r="C66" s="122" t="s">
        <v>74</v>
      </c>
      <c r="D66" s="101">
        <v>22</v>
      </c>
      <c r="E66" s="98">
        <v>16</v>
      </c>
      <c r="F66" s="98">
        <f>E66</f>
        <v>16</v>
      </c>
      <c r="G66" s="98"/>
      <c r="H66" s="98"/>
      <c r="I66" s="102">
        <f>F66/E66</f>
        <v>1</v>
      </c>
      <c r="J66" s="107">
        <v>22</v>
      </c>
      <c r="K66" s="65">
        <f t="shared" si="43"/>
        <v>1</v>
      </c>
      <c r="L66" s="104">
        <v>22</v>
      </c>
      <c r="M66" s="66">
        <f t="shared" si="44"/>
        <v>1</v>
      </c>
      <c r="N66" s="105">
        <v>22</v>
      </c>
      <c r="O66" s="106">
        <f t="shared" si="45"/>
        <v>1</v>
      </c>
      <c r="P66" s="98">
        <v>6</v>
      </c>
      <c r="Q66" s="98">
        <v>6</v>
      </c>
      <c r="R66" s="64">
        <f>Q66/P66</f>
        <v>1</v>
      </c>
      <c r="S66" s="88">
        <v>22</v>
      </c>
      <c r="T66" s="119">
        <f t="shared" si="46"/>
        <v>1</v>
      </c>
      <c r="U66" s="120"/>
      <c r="W66" s="121">
        <f t="shared" si="47"/>
        <v>22</v>
      </c>
      <c r="Z66" s="121">
        <f t="shared" si="48"/>
        <v>22</v>
      </c>
      <c r="AA66" s="121" t="s">
        <v>153</v>
      </c>
      <c r="AU66" s="121">
        <f t="shared" si="49"/>
        <v>22</v>
      </c>
      <c r="AV66" s="121" t="s">
        <v>144</v>
      </c>
    </row>
    <row r="67" spans="2:48" s="121" customFormat="1" hidden="1" x14ac:dyDescent="0.25">
      <c r="B67" s="101">
        <v>7</v>
      </c>
      <c r="C67" s="122" t="s">
        <v>75</v>
      </c>
      <c r="D67" s="101">
        <v>50</v>
      </c>
      <c r="E67" s="98">
        <v>50</v>
      </c>
      <c r="F67" s="98">
        <v>50</v>
      </c>
      <c r="G67" s="98"/>
      <c r="H67" s="98"/>
      <c r="I67" s="102">
        <v>1</v>
      </c>
      <c r="J67" s="107">
        <v>50</v>
      </c>
      <c r="K67" s="65">
        <f t="shared" si="43"/>
        <v>1</v>
      </c>
      <c r="L67" s="104">
        <v>50</v>
      </c>
      <c r="M67" s="66">
        <f t="shared" si="44"/>
        <v>1</v>
      </c>
      <c r="N67" s="105">
        <v>50</v>
      </c>
      <c r="O67" s="106">
        <f t="shared" si="45"/>
        <v>1</v>
      </c>
      <c r="P67" s="98">
        <v>0</v>
      </c>
      <c r="Q67" s="98">
        <v>0</v>
      </c>
      <c r="R67" s="64">
        <v>1</v>
      </c>
      <c r="S67" s="88">
        <v>50</v>
      </c>
      <c r="T67" s="119">
        <f t="shared" si="46"/>
        <v>1</v>
      </c>
      <c r="U67" s="120"/>
      <c r="W67" s="121">
        <f t="shared" si="47"/>
        <v>50</v>
      </c>
      <c r="Z67" s="121">
        <f t="shared" si="48"/>
        <v>50</v>
      </c>
      <c r="AA67" s="121" t="s">
        <v>153</v>
      </c>
      <c r="AU67" s="121">
        <f t="shared" si="49"/>
        <v>50</v>
      </c>
      <c r="AV67" s="121" t="s">
        <v>144</v>
      </c>
    </row>
    <row r="68" spans="2:48" s="121" customFormat="1" hidden="1" x14ac:dyDescent="0.25">
      <c r="B68" s="101">
        <v>8</v>
      </c>
      <c r="C68" s="122" t="s">
        <v>76</v>
      </c>
      <c r="D68" s="101">
        <v>25</v>
      </c>
      <c r="E68" s="98">
        <v>24</v>
      </c>
      <c r="F68" s="98">
        <v>24</v>
      </c>
      <c r="G68" s="98"/>
      <c r="H68" s="98"/>
      <c r="I68" s="102">
        <v>1</v>
      </c>
      <c r="J68" s="107">
        <v>25</v>
      </c>
      <c r="K68" s="65">
        <f t="shared" si="43"/>
        <v>1</v>
      </c>
      <c r="L68" s="104">
        <v>25</v>
      </c>
      <c r="M68" s="66">
        <f t="shared" si="44"/>
        <v>1</v>
      </c>
      <c r="N68" s="105">
        <v>25</v>
      </c>
      <c r="O68" s="106">
        <f t="shared" si="45"/>
        <v>1</v>
      </c>
      <c r="P68" s="98">
        <v>1</v>
      </c>
      <c r="Q68" s="98">
        <v>1</v>
      </c>
      <c r="R68" s="64">
        <v>1</v>
      </c>
      <c r="S68" s="88">
        <v>25</v>
      </c>
      <c r="T68" s="119">
        <f t="shared" si="46"/>
        <v>1</v>
      </c>
      <c r="U68" s="120"/>
      <c r="W68" s="121">
        <f t="shared" si="47"/>
        <v>25</v>
      </c>
      <c r="Z68" s="121">
        <f t="shared" si="48"/>
        <v>25</v>
      </c>
      <c r="AA68" s="121" t="s">
        <v>153</v>
      </c>
      <c r="AU68" s="121">
        <f t="shared" si="49"/>
        <v>25</v>
      </c>
      <c r="AV68" s="121" t="s">
        <v>144</v>
      </c>
    </row>
    <row r="69" spans="2:48" s="121" customFormat="1" hidden="1" x14ac:dyDescent="0.25">
      <c r="B69" s="101">
        <v>9</v>
      </c>
      <c r="C69" s="122" t="s">
        <v>77</v>
      </c>
      <c r="D69" s="101">
        <v>29</v>
      </c>
      <c r="E69" s="98">
        <f>D69-P69</f>
        <v>24</v>
      </c>
      <c r="F69" s="98">
        <f>E69</f>
        <v>24</v>
      </c>
      <c r="G69" s="98"/>
      <c r="H69" s="98"/>
      <c r="I69" s="102">
        <v>1</v>
      </c>
      <c r="J69" s="107">
        <v>29</v>
      </c>
      <c r="K69" s="65">
        <f t="shared" si="43"/>
        <v>1</v>
      </c>
      <c r="L69" s="104">
        <v>29</v>
      </c>
      <c r="M69" s="66">
        <f t="shared" si="44"/>
        <v>1</v>
      </c>
      <c r="N69" s="105">
        <v>29</v>
      </c>
      <c r="O69" s="106">
        <f t="shared" si="45"/>
        <v>1</v>
      </c>
      <c r="P69" s="98">
        <v>5</v>
      </c>
      <c r="Q69" s="98">
        <v>5</v>
      </c>
      <c r="R69" s="64">
        <f>Q69/P69</f>
        <v>1</v>
      </c>
      <c r="S69" s="88">
        <v>28</v>
      </c>
      <c r="T69" s="119">
        <f t="shared" si="46"/>
        <v>0.96551724137931039</v>
      </c>
      <c r="U69" s="120"/>
      <c r="W69" s="121">
        <f t="shared" si="47"/>
        <v>29</v>
      </c>
      <c r="Z69" s="121">
        <f t="shared" si="48"/>
        <v>29</v>
      </c>
      <c r="AA69" s="121" t="s">
        <v>153</v>
      </c>
      <c r="AU69" s="121">
        <f t="shared" si="49"/>
        <v>29</v>
      </c>
      <c r="AV69" s="121" t="s">
        <v>144</v>
      </c>
    </row>
    <row r="70" spans="2:48" s="121" customFormat="1" hidden="1" x14ac:dyDescent="0.25">
      <c r="B70" s="101">
        <v>10</v>
      </c>
      <c r="C70" s="122" t="s">
        <v>78</v>
      </c>
      <c r="D70" s="101">
        <v>10</v>
      </c>
      <c r="E70" s="98">
        <v>10</v>
      </c>
      <c r="F70" s="98">
        <f>E70</f>
        <v>10</v>
      </c>
      <c r="G70" s="98"/>
      <c r="H70" s="98"/>
      <c r="I70" s="102">
        <v>1</v>
      </c>
      <c r="J70" s="107">
        <v>10</v>
      </c>
      <c r="K70" s="65">
        <f t="shared" si="43"/>
        <v>1</v>
      </c>
      <c r="L70" s="104">
        <v>10</v>
      </c>
      <c r="M70" s="66">
        <f t="shared" si="44"/>
        <v>1</v>
      </c>
      <c r="N70" s="105">
        <v>10</v>
      </c>
      <c r="O70" s="106">
        <f t="shared" si="45"/>
        <v>1</v>
      </c>
      <c r="P70" s="98">
        <v>0</v>
      </c>
      <c r="Q70" s="98">
        <v>0</v>
      </c>
      <c r="R70" s="64">
        <v>1</v>
      </c>
      <c r="S70" s="88">
        <v>10</v>
      </c>
      <c r="T70" s="119">
        <f t="shared" si="46"/>
        <v>1</v>
      </c>
      <c r="U70" s="120"/>
      <c r="W70" s="121">
        <f t="shared" si="47"/>
        <v>10</v>
      </c>
      <c r="Z70" s="121">
        <f t="shared" si="48"/>
        <v>10</v>
      </c>
      <c r="AA70" s="121" t="s">
        <v>153</v>
      </c>
      <c r="AU70" s="121">
        <f t="shared" si="49"/>
        <v>10</v>
      </c>
      <c r="AV70" s="121" t="s">
        <v>144</v>
      </c>
    </row>
    <row r="71" spans="2:48" s="121" customFormat="1" hidden="1" x14ac:dyDescent="0.25">
      <c r="B71" s="101">
        <v>11</v>
      </c>
      <c r="C71" s="122" t="s">
        <v>79</v>
      </c>
      <c r="D71" s="101">
        <v>10</v>
      </c>
      <c r="E71" s="98">
        <v>10</v>
      </c>
      <c r="F71" s="98">
        <v>10</v>
      </c>
      <c r="G71" s="98"/>
      <c r="H71" s="98"/>
      <c r="I71" s="102">
        <v>1</v>
      </c>
      <c r="J71" s="107">
        <v>10</v>
      </c>
      <c r="K71" s="65">
        <f t="shared" si="43"/>
        <v>1</v>
      </c>
      <c r="L71" s="104">
        <v>10</v>
      </c>
      <c r="M71" s="66">
        <f t="shared" si="44"/>
        <v>1</v>
      </c>
      <c r="N71" s="105">
        <v>10</v>
      </c>
      <c r="O71" s="106">
        <f t="shared" si="45"/>
        <v>1</v>
      </c>
      <c r="P71" s="98">
        <v>0</v>
      </c>
      <c r="Q71" s="98">
        <v>0</v>
      </c>
      <c r="R71" s="64">
        <v>1</v>
      </c>
      <c r="S71" s="88">
        <v>10</v>
      </c>
      <c r="T71" s="119">
        <f t="shared" si="46"/>
        <v>1</v>
      </c>
      <c r="U71" s="120"/>
      <c r="W71" s="121">
        <f t="shared" si="47"/>
        <v>10</v>
      </c>
      <c r="Z71" s="121">
        <f t="shared" si="48"/>
        <v>10</v>
      </c>
      <c r="AA71" s="121" t="s">
        <v>153</v>
      </c>
      <c r="AU71" s="121">
        <f t="shared" si="49"/>
        <v>10</v>
      </c>
      <c r="AV71" s="121" t="s">
        <v>144</v>
      </c>
    </row>
    <row r="72" spans="2:48" s="121" customFormat="1" hidden="1" x14ac:dyDescent="0.25">
      <c r="B72" s="101">
        <v>12</v>
      </c>
      <c r="C72" s="122" t="s">
        <v>80</v>
      </c>
      <c r="D72" s="101">
        <v>12</v>
      </c>
      <c r="E72" s="98">
        <v>12</v>
      </c>
      <c r="F72" s="98">
        <f>E72</f>
        <v>12</v>
      </c>
      <c r="G72" s="98"/>
      <c r="H72" s="98"/>
      <c r="I72" s="102">
        <v>1</v>
      </c>
      <c r="J72" s="107">
        <v>12</v>
      </c>
      <c r="K72" s="65">
        <f t="shared" si="43"/>
        <v>1</v>
      </c>
      <c r="L72" s="104">
        <v>12</v>
      </c>
      <c r="M72" s="66">
        <f t="shared" si="44"/>
        <v>1</v>
      </c>
      <c r="N72" s="105">
        <v>12</v>
      </c>
      <c r="O72" s="106">
        <f t="shared" si="45"/>
        <v>1</v>
      </c>
      <c r="P72" s="98">
        <v>0</v>
      </c>
      <c r="Q72" s="98">
        <v>0</v>
      </c>
      <c r="R72" s="64">
        <v>1</v>
      </c>
      <c r="S72" s="88">
        <v>12</v>
      </c>
      <c r="T72" s="119">
        <f t="shared" si="46"/>
        <v>1</v>
      </c>
      <c r="U72" s="120"/>
      <c r="W72" s="121">
        <f t="shared" si="47"/>
        <v>12</v>
      </c>
      <c r="Z72" s="121">
        <f t="shared" si="48"/>
        <v>12</v>
      </c>
      <c r="AA72" s="121" t="s">
        <v>153</v>
      </c>
      <c r="AU72" s="121">
        <f t="shared" si="49"/>
        <v>12</v>
      </c>
      <c r="AV72" s="121" t="s">
        <v>144</v>
      </c>
    </row>
    <row r="73" spans="2:48" s="121" customFormat="1" hidden="1" x14ac:dyDescent="0.25">
      <c r="B73" s="101">
        <v>13</v>
      </c>
      <c r="C73" s="122" t="s">
        <v>81</v>
      </c>
      <c r="D73" s="101">
        <v>7</v>
      </c>
      <c r="E73" s="98">
        <f>D73-P73</f>
        <v>6</v>
      </c>
      <c r="F73" s="98">
        <f>E73</f>
        <v>6</v>
      </c>
      <c r="G73" s="98"/>
      <c r="H73" s="98"/>
      <c r="I73" s="102">
        <f>F73/E73</f>
        <v>1</v>
      </c>
      <c r="J73" s="107">
        <v>7</v>
      </c>
      <c r="K73" s="65">
        <f t="shared" si="43"/>
        <v>1</v>
      </c>
      <c r="L73" s="104">
        <v>7</v>
      </c>
      <c r="M73" s="66">
        <f t="shared" si="44"/>
        <v>1</v>
      </c>
      <c r="N73" s="105">
        <v>7</v>
      </c>
      <c r="O73" s="106">
        <f t="shared" si="45"/>
        <v>1</v>
      </c>
      <c r="P73" s="98">
        <v>1</v>
      </c>
      <c r="Q73" s="98">
        <v>1</v>
      </c>
      <c r="R73" s="64">
        <f>Q73/P73</f>
        <v>1</v>
      </c>
      <c r="S73" s="88">
        <v>7</v>
      </c>
      <c r="T73" s="119">
        <f t="shared" si="46"/>
        <v>1</v>
      </c>
      <c r="U73" s="120"/>
      <c r="W73" s="121">
        <f t="shared" si="47"/>
        <v>7</v>
      </c>
      <c r="Z73" s="121">
        <f t="shared" si="48"/>
        <v>7</v>
      </c>
      <c r="AA73" s="121" t="s">
        <v>153</v>
      </c>
      <c r="AU73" s="121">
        <f t="shared" si="49"/>
        <v>7</v>
      </c>
      <c r="AV73" s="121" t="s">
        <v>144</v>
      </c>
    </row>
    <row r="74" spans="2:48" s="121" customFormat="1" hidden="1" x14ac:dyDescent="0.25">
      <c r="B74" s="101">
        <v>14</v>
      </c>
      <c r="C74" s="122" t="s">
        <v>82</v>
      </c>
      <c r="D74" s="101">
        <v>8</v>
      </c>
      <c r="E74" s="98">
        <v>8</v>
      </c>
      <c r="F74" s="98">
        <f>E74</f>
        <v>8</v>
      </c>
      <c r="G74" s="98"/>
      <c r="H74" s="98"/>
      <c r="I74" s="102">
        <v>1</v>
      </c>
      <c r="J74" s="107">
        <v>8</v>
      </c>
      <c r="K74" s="65">
        <f t="shared" si="43"/>
        <v>1</v>
      </c>
      <c r="L74" s="104">
        <v>8</v>
      </c>
      <c r="M74" s="66">
        <f t="shared" si="44"/>
        <v>1</v>
      </c>
      <c r="N74" s="105">
        <v>8</v>
      </c>
      <c r="O74" s="106">
        <f t="shared" si="45"/>
        <v>1</v>
      </c>
      <c r="P74" s="98">
        <v>0</v>
      </c>
      <c r="Q74" s="98">
        <v>0</v>
      </c>
      <c r="R74" s="64">
        <v>1</v>
      </c>
      <c r="S74" s="88">
        <v>8</v>
      </c>
      <c r="T74" s="119">
        <f t="shared" si="46"/>
        <v>1</v>
      </c>
      <c r="U74" s="120"/>
      <c r="W74" s="121">
        <f t="shared" si="47"/>
        <v>8</v>
      </c>
      <c r="Z74" s="121">
        <f t="shared" si="48"/>
        <v>8</v>
      </c>
      <c r="AA74" s="121" t="s">
        <v>153</v>
      </c>
      <c r="AU74" s="121">
        <f t="shared" si="49"/>
        <v>8</v>
      </c>
      <c r="AV74" s="121" t="s">
        <v>144</v>
      </c>
    </row>
    <row r="75" spans="2:48" s="121" customFormat="1" hidden="1" x14ac:dyDescent="0.25">
      <c r="B75" s="101">
        <v>15</v>
      </c>
      <c r="C75" s="122" t="s">
        <v>83</v>
      </c>
      <c r="D75" s="101">
        <v>20</v>
      </c>
      <c r="E75" s="98">
        <v>20</v>
      </c>
      <c r="F75" s="98">
        <v>20</v>
      </c>
      <c r="G75" s="98"/>
      <c r="H75" s="98"/>
      <c r="I75" s="102">
        <v>1</v>
      </c>
      <c r="J75" s="107">
        <v>20</v>
      </c>
      <c r="K75" s="65">
        <f t="shared" si="43"/>
        <v>1</v>
      </c>
      <c r="L75" s="104">
        <v>20</v>
      </c>
      <c r="M75" s="66">
        <f t="shared" si="44"/>
        <v>1</v>
      </c>
      <c r="N75" s="105">
        <v>20</v>
      </c>
      <c r="O75" s="106">
        <f t="shared" si="45"/>
        <v>1</v>
      </c>
      <c r="P75" s="98">
        <v>0</v>
      </c>
      <c r="Q75" s="98">
        <v>0</v>
      </c>
      <c r="R75" s="64">
        <v>1</v>
      </c>
      <c r="S75" s="88">
        <v>20</v>
      </c>
      <c r="T75" s="119">
        <f t="shared" si="46"/>
        <v>1</v>
      </c>
      <c r="U75" s="120"/>
      <c r="W75" s="121">
        <f t="shared" si="47"/>
        <v>20</v>
      </c>
      <c r="Z75" s="121">
        <f t="shared" si="48"/>
        <v>20</v>
      </c>
      <c r="AA75" s="121" t="s">
        <v>153</v>
      </c>
      <c r="AU75" s="121">
        <f t="shared" si="49"/>
        <v>20</v>
      </c>
      <c r="AV75" s="121" t="s">
        <v>144</v>
      </c>
    </row>
    <row r="76" spans="2:48" s="121" customFormat="1" hidden="1" x14ac:dyDescent="0.25">
      <c r="B76" s="101">
        <v>16</v>
      </c>
      <c r="C76" s="122" t="s">
        <v>84</v>
      </c>
      <c r="D76" s="101">
        <v>15</v>
      </c>
      <c r="E76" s="98">
        <v>11</v>
      </c>
      <c r="F76" s="98">
        <f>E76</f>
        <v>11</v>
      </c>
      <c r="G76" s="98"/>
      <c r="H76" s="98"/>
      <c r="I76" s="102">
        <v>1</v>
      </c>
      <c r="J76" s="107">
        <v>15</v>
      </c>
      <c r="K76" s="65">
        <f t="shared" si="43"/>
        <v>1</v>
      </c>
      <c r="L76" s="104">
        <v>15</v>
      </c>
      <c r="M76" s="66">
        <f t="shared" si="44"/>
        <v>1</v>
      </c>
      <c r="N76" s="105">
        <v>15</v>
      </c>
      <c r="O76" s="106">
        <f t="shared" si="45"/>
        <v>1</v>
      </c>
      <c r="P76" s="98">
        <v>4</v>
      </c>
      <c r="Q76" s="98">
        <v>4</v>
      </c>
      <c r="R76" s="64">
        <f>Q76/P76</f>
        <v>1</v>
      </c>
      <c r="S76" s="88">
        <v>6</v>
      </c>
      <c r="T76" s="119">
        <f t="shared" si="46"/>
        <v>0.4</v>
      </c>
      <c r="U76" s="120"/>
      <c r="W76" s="121">
        <f t="shared" si="47"/>
        <v>15</v>
      </c>
      <c r="Z76" s="121">
        <f t="shared" si="48"/>
        <v>15</v>
      </c>
      <c r="AA76" s="121" t="s">
        <v>153</v>
      </c>
      <c r="AU76" s="121">
        <f t="shared" si="49"/>
        <v>15</v>
      </c>
      <c r="AV76" s="121" t="s">
        <v>144</v>
      </c>
    </row>
    <row r="77" spans="2:48" s="121" customFormat="1" hidden="1" x14ac:dyDescent="0.25">
      <c r="B77" s="101">
        <v>17</v>
      </c>
      <c r="C77" s="122" t="s">
        <v>85</v>
      </c>
      <c r="D77" s="101">
        <v>5</v>
      </c>
      <c r="E77" s="98">
        <v>3</v>
      </c>
      <c r="F77" s="98">
        <v>3</v>
      </c>
      <c r="G77" s="98"/>
      <c r="H77" s="98"/>
      <c r="I77" s="102">
        <v>1</v>
      </c>
      <c r="J77" s="107">
        <v>5</v>
      </c>
      <c r="K77" s="65">
        <f t="shared" si="43"/>
        <v>1</v>
      </c>
      <c r="L77" s="104">
        <v>5</v>
      </c>
      <c r="M77" s="66">
        <f t="shared" si="44"/>
        <v>1</v>
      </c>
      <c r="N77" s="105">
        <v>5</v>
      </c>
      <c r="O77" s="106">
        <f t="shared" si="45"/>
        <v>1</v>
      </c>
      <c r="P77" s="98">
        <v>2</v>
      </c>
      <c r="Q77" s="98">
        <v>2</v>
      </c>
      <c r="R77" s="64">
        <v>1</v>
      </c>
      <c r="S77" s="88">
        <v>5</v>
      </c>
      <c r="T77" s="119">
        <f t="shared" si="46"/>
        <v>1</v>
      </c>
      <c r="U77" s="120"/>
      <c r="W77" s="121">
        <f t="shared" si="47"/>
        <v>5</v>
      </c>
      <c r="Z77" s="121">
        <f t="shared" si="48"/>
        <v>5</v>
      </c>
      <c r="AA77" s="121" t="s">
        <v>153</v>
      </c>
      <c r="AU77" s="121">
        <f t="shared" si="49"/>
        <v>5</v>
      </c>
      <c r="AV77" s="121" t="s">
        <v>144</v>
      </c>
    </row>
    <row r="78" spans="2:48" s="121" customFormat="1" hidden="1" x14ac:dyDescent="0.25">
      <c r="B78" s="101">
        <v>18</v>
      </c>
      <c r="C78" s="122" t="s">
        <v>86</v>
      </c>
      <c r="D78" s="101">
        <v>3</v>
      </c>
      <c r="E78" s="98">
        <f>D78-P78</f>
        <v>0</v>
      </c>
      <c r="F78" s="98">
        <f>E78</f>
        <v>0</v>
      </c>
      <c r="G78" s="98"/>
      <c r="H78" s="98"/>
      <c r="I78" s="102">
        <v>1</v>
      </c>
      <c r="J78" s="107">
        <v>3</v>
      </c>
      <c r="K78" s="65">
        <f t="shared" si="43"/>
        <v>1</v>
      </c>
      <c r="L78" s="104">
        <v>3</v>
      </c>
      <c r="M78" s="66">
        <f t="shared" si="44"/>
        <v>1</v>
      </c>
      <c r="N78" s="105">
        <v>3</v>
      </c>
      <c r="O78" s="106">
        <f t="shared" si="45"/>
        <v>1</v>
      </c>
      <c r="P78" s="98">
        <v>3</v>
      </c>
      <c r="Q78" s="98">
        <v>3</v>
      </c>
      <c r="R78" s="64">
        <v>1</v>
      </c>
      <c r="S78" s="88">
        <v>3</v>
      </c>
      <c r="T78" s="119">
        <f t="shared" si="46"/>
        <v>1</v>
      </c>
      <c r="U78" s="120"/>
      <c r="W78" s="121">
        <f t="shared" si="47"/>
        <v>3</v>
      </c>
      <c r="Z78" s="121">
        <f t="shared" si="48"/>
        <v>3</v>
      </c>
      <c r="AA78" s="121" t="s">
        <v>153</v>
      </c>
      <c r="AU78" s="121">
        <f t="shared" si="49"/>
        <v>3</v>
      </c>
      <c r="AV78" s="121" t="s">
        <v>144</v>
      </c>
    </row>
    <row r="79" spans="2:48" s="126" customFormat="1" hidden="1" x14ac:dyDescent="0.25">
      <c r="B79" s="280" t="s">
        <v>46</v>
      </c>
      <c r="C79" s="280"/>
      <c r="D79" s="123">
        <f>SUM(D61:D78)</f>
        <v>677</v>
      </c>
      <c r="E79" s="123">
        <f>SUM(E61:E78)</f>
        <v>631</v>
      </c>
      <c r="F79" s="123">
        <f>SUM(F61:F78)</f>
        <v>631</v>
      </c>
      <c r="G79" s="123"/>
      <c r="H79" s="123"/>
      <c r="I79" s="124">
        <f>F79/E79</f>
        <v>1</v>
      </c>
      <c r="J79" s="123">
        <f>SUM(J61:J78)</f>
        <v>677</v>
      </c>
      <c r="K79" s="124">
        <f t="shared" si="43"/>
        <v>1</v>
      </c>
      <c r="L79" s="123">
        <f>SUM(L61:L78)</f>
        <v>677</v>
      </c>
      <c r="M79" s="124">
        <f t="shared" si="44"/>
        <v>1</v>
      </c>
      <c r="N79" s="123">
        <f>SUM(N61:N78)</f>
        <v>677</v>
      </c>
      <c r="O79" s="124">
        <f>N79/(D79)</f>
        <v>1</v>
      </c>
      <c r="P79" s="123">
        <f>SUM(P61:P78)</f>
        <v>46</v>
      </c>
      <c r="Q79" s="123">
        <f>SUM(Q61:Q78)</f>
        <v>46</v>
      </c>
      <c r="R79" s="124">
        <f>Q79/P79</f>
        <v>1</v>
      </c>
      <c r="S79" s="123">
        <f>SUM(S61:S78)</f>
        <v>611</v>
      </c>
      <c r="T79" s="124">
        <f t="shared" si="46"/>
        <v>0.9025110782865583</v>
      </c>
      <c r="U79" s="125"/>
      <c r="W79" s="121">
        <f t="shared" si="47"/>
        <v>677</v>
      </c>
      <c r="X79" s="121"/>
    </row>
    <row r="80" spans="2:48" s="121" customFormat="1" hidden="1" x14ac:dyDescent="0.25">
      <c r="B80" s="281" t="s">
        <v>18</v>
      </c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128"/>
    </row>
    <row r="81" spans="2:48" s="121" customFormat="1" hidden="1" x14ac:dyDescent="0.25">
      <c r="B81" s="101">
        <v>1</v>
      </c>
      <c r="C81" s="122" t="s">
        <v>87</v>
      </c>
      <c r="D81" s="101">
        <v>62</v>
      </c>
      <c r="E81" s="98">
        <v>49</v>
      </c>
      <c r="F81" s="98">
        <v>49</v>
      </c>
      <c r="G81" s="98"/>
      <c r="H81" s="98"/>
      <c r="I81" s="64">
        <f>F81/E81</f>
        <v>1</v>
      </c>
      <c r="J81" s="107">
        <v>62</v>
      </c>
      <c r="K81" s="65">
        <f t="shared" ref="K81:K93" si="50">J81/D81</f>
        <v>1</v>
      </c>
      <c r="L81" s="104">
        <v>62</v>
      </c>
      <c r="M81" s="66">
        <f t="shared" ref="M81:M93" si="51">L81/D81</f>
        <v>1</v>
      </c>
      <c r="N81" s="105">
        <v>62</v>
      </c>
      <c r="O81" s="106">
        <f>N81/L81</f>
        <v>1</v>
      </c>
      <c r="P81" s="98">
        <v>13</v>
      </c>
      <c r="Q81" s="98">
        <v>13</v>
      </c>
      <c r="R81" s="64">
        <f t="shared" ref="R81:R93" si="52">Q81/P81</f>
        <v>1</v>
      </c>
      <c r="S81" s="88">
        <v>62</v>
      </c>
      <c r="T81" s="119">
        <f t="shared" ref="T81:T93" si="53">S81/D81</f>
        <v>1</v>
      </c>
      <c r="U81" s="120"/>
      <c r="W81" s="121">
        <f t="shared" ref="W81:W93" si="54">E81+P81</f>
        <v>62</v>
      </c>
      <c r="Z81" s="121">
        <f t="shared" ref="Z81:Z92" si="55">E81+P81</f>
        <v>62</v>
      </c>
      <c r="AA81" s="121" t="s">
        <v>153</v>
      </c>
      <c r="AU81" s="121">
        <f t="shared" ref="AU81:AU92" si="56">F81+Q81</f>
        <v>62</v>
      </c>
      <c r="AV81" s="121" t="s">
        <v>144</v>
      </c>
    </row>
    <row r="82" spans="2:48" s="121" customFormat="1" hidden="1" x14ac:dyDescent="0.25">
      <c r="B82" s="101">
        <v>2</v>
      </c>
      <c r="C82" s="122" t="s">
        <v>88</v>
      </c>
      <c r="D82" s="101">
        <v>39</v>
      </c>
      <c r="E82" s="98">
        <v>33</v>
      </c>
      <c r="F82" s="98">
        <v>33</v>
      </c>
      <c r="G82" s="98"/>
      <c r="H82" s="98"/>
      <c r="I82" s="64">
        <f>F82/E82</f>
        <v>1</v>
      </c>
      <c r="J82" s="107">
        <v>39</v>
      </c>
      <c r="K82" s="65">
        <f t="shared" si="50"/>
        <v>1</v>
      </c>
      <c r="L82" s="104">
        <v>39</v>
      </c>
      <c r="M82" s="66">
        <f t="shared" si="51"/>
        <v>1</v>
      </c>
      <c r="N82" s="105">
        <v>39</v>
      </c>
      <c r="O82" s="106">
        <f t="shared" ref="O82:O92" si="57">N82/D82</f>
        <v>1</v>
      </c>
      <c r="P82" s="98">
        <v>6</v>
      </c>
      <c r="Q82" s="98">
        <v>6</v>
      </c>
      <c r="R82" s="64">
        <f t="shared" si="52"/>
        <v>1</v>
      </c>
      <c r="S82" s="88">
        <v>39</v>
      </c>
      <c r="T82" s="119">
        <f t="shared" si="53"/>
        <v>1</v>
      </c>
      <c r="U82" s="120"/>
      <c r="W82" s="121">
        <f t="shared" si="54"/>
        <v>39</v>
      </c>
      <c r="Z82" s="121">
        <f t="shared" si="55"/>
        <v>39</v>
      </c>
      <c r="AA82" s="121" t="s">
        <v>153</v>
      </c>
      <c r="AU82" s="121">
        <f t="shared" si="56"/>
        <v>39</v>
      </c>
      <c r="AV82" s="121" t="s">
        <v>144</v>
      </c>
    </row>
    <row r="83" spans="2:48" s="121" customFormat="1" hidden="1" x14ac:dyDescent="0.25">
      <c r="B83" s="101">
        <v>3</v>
      </c>
      <c r="C83" s="122" t="s">
        <v>89</v>
      </c>
      <c r="D83" s="101">
        <v>13</v>
      </c>
      <c r="E83" s="98">
        <v>2</v>
      </c>
      <c r="F83" s="98">
        <v>2</v>
      </c>
      <c r="G83" s="98"/>
      <c r="H83" s="98"/>
      <c r="I83" s="64">
        <v>1</v>
      </c>
      <c r="J83" s="107">
        <v>13</v>
      </c>
      <c r="K83" s="65">
        <f t="shared" si="50"/>
        <v>1</v>
      </c>
      <c r="L83" s="104">
        <v>13</v>
      </c>
      <c r="M83" s="66">
        <f t="shared" si="51"/>
        <v>1</v>
      </c>
      <c r="N83" s="105">
        <v>13</v>
      </c>
      <c r="O83" s="106">
        <f t="shared" si="57"/>
        <v>1</v>
      </c>
      <c r="P83" s="98">
        <v>11</v>
      </c>
      <c r="Q83" s="98">
        <v>11</v>
      </c>
      <c r="R83" s="64">
        <f t="shared" si="52"/>
        <v>1</v>
      </c>
      <c r="S83" s="88">
        <v>13</v>
      </c>
      <c r="T83" s="119">
        <f t="shared" si="53"/>
        <v>1</v>
      </c>
      <c r="U83" s="120"/>
      <c r="W83" s="121">
        <f t="shared" si="54"/>
        <v>13</v>
      </c>
      <c r="Z83" s="121">
        <f t="shared" si="55"/>
        <v>13</v>
      </c>
      <c r="AA83" s="121" t="s">
        <v>153</v>
      </c>
      <c r="AU83" s="121">
        <f t="shared" si="56"/>
        <v>13</v>
      </c>
      <c r="AV83" s="121" t="s">
        <v>144</v>
      </c>
    </row>
    <row r="84" spans="2:48" s="121" customFormat="1" hidden="1" x14ac:dyDescent="0.25">
      <c r="B84" s="101">
        <v>4</v>
      </c>
      <c r="C84" s="122" t="s">
        <v>90</v>
      </c>
      <c r="D84" s="101">
        <v>25</v>
      </c>
      <c r="E84" s="98">
        <v>19</v>
      </c>
      <c r="F84" s="98">
        <v>19</v>
      </c>
      <c r="G84" s="98"/>
      <c r="H84" s="98"/>
      <c r="I84" s="64">
        <v>1</v>
      </c>
      <c r="J84" s="107">
        <v>25</v>
      </c>
      <c r="K84" s="65">
        <f t="shared" si="50"/>
        <v>1</v>
      </c>
      <c r="L84" s="104">
        <v>25</v>
      </c>
      <c r="M84" s="66">
        <f t="shared" si="51"/>
        <v>1</v>
      </c>
      <c r="N84" s="105">
        <v>25</v>
      </c>
      <c r="O84" s="106">
        <f t="shared" si="57"/>
        <v>1</v>
      </c>
      <c r="P84" s="98">
        <v>6</v>
      </c>
      <c r="Q84" s="98">
        <v>6</v>
      </c>
      <c r="R84" s="64">
        <f t="shared" si="52"/>
        <v>1</v>
      </c>
      <c r="S84" s="88">
        <v>25</v>
      </c>
      <c r="T84" s="119">
        <f t="shared" si="53"/>
        <v>1</v>
      </c>
      <c r="U84" s="120"/>
      <c r="W84" s="121">
        <f t="shared" si="54"/>
        <v>25</v>
      </c>
      <c r="Z84" s="121">
        <f t="shared" si="55"/>
        <v>25</v>
      </c>
      <c r="AA84" s="121" t="s">
        <v>153</v>
      </c>
      <c r="AU84" s="121">
        <f t="shared" si="56"/>
        <v>25</v>
      </c>
      <c r="AV84" s="121" t="s">
        <v>144</v>
      </c>
    </row>
    <row r="85" spans="2:48" s="121" customFormat="1" hidden="1" x14ac:dyDescent="0.25">
      <c r="B85" s="101">
        <v>5</v>
      </c>
      <c r="C85" s="122" t="s">
        <v>91</v>
      </c>
      <c r="D85" s="101">
        <v>163</v>
      </c>
      <c r="E85" s="98">
        <v>69</v>
      </c>
      <c r="F85" s="98">
        <v>69</v>
      </c>
      <c r="G85" s="98"/>
      <c r="H85" s="98"/>
      <c r="I85" s="64">
        <f>F85/E85</f>
        <v>1</v>
      </c>
      <c r="J85" s="107">
        <v>163</v>
      </c>
      <c r="K85" s="65">
        <f t="shared" si="50"/>
        <v>1</v>
      </c>
      <c r="L85" s="104">
        <v>163</v>
      </c>
      <c r="M85" s="66">
        <f t="shared" si="51"/>
        <v>1</v>
      </c>
      <c r="N85" s="105">
        <v>163</v>
      </c>
      <c r="O85" s="106">
        <f t="shared" si="57"/>
        <v>1</v>
      </c>
      <c r="P85" s="98">
        <v>94</v>
      </c>
      <c r="Q85" s="98">
        <v>94</v>
      </c>
      <c r="R85" s="64">
        <f t="shared" si="52"/>
        <v>1</v>
      </c>
      <c r="S85" s="88">
        <v>163</v>
      </c>
      <c r="T85" s="119">
        <f t="shared" si="53"/>
        <v>1</v>
      </c>
      <c r="U85" s="120"/>
      <c r="W85" s="121">
        <f t="shared" si="54"/>
        <v>163</v>
      </c>
      <c r="Z85" s="121">
        <f t="shared" si="55"/>
        <v>163</v>
      </c>
      <c r="AA85" s="121" t="s">
        <v>153</v>
      </c>
      <c r="AU85" s="121">
        <f t="shared" si="56"/>
        <v>163</v>
      </c>
      <c r="AV85" s="121" t="s">
        <v>144</v>
      </c>
    </row>
    <row r="86" spans="2:48" s="121" customFormat="1" hidden="1" x14ac:dyDescent="0.25">
      <c r="B86" s="101">
        <v>6</v>
      </c>
      <c r="C86" s="122" t="s">
        <v>92</v>
      </c>
      <c r="D86" s="101">
        <v>50</v>
      </c>
      <c r="E86" s="98">
        <v>0</v>
      </c>
      <c r="F86" s="98">
        <v>0</v>
      </c>
      <c r="G86" s="98"/>
      <c r="H86" s="98"/>
      <c r="I86" s="64">
        <v>1</v>
      </c>
      <c r="J86" s="107">
        <v>50</v>
      </c>
      <c r="K86" s="65">
        <f t="shared" si="50"/>
        <v>1</v>
      </c>
      <c r="L86" s="104">
        <v>50</v>
      </c>
      <c r="M86" s="66">
        <f t="shared" si="51"/>
        <v>1</v>
      </c>
      <c r="N86" s="105">
        <v>50</v>
      </c>
      <c r="O86" s="106">
        <f t="shared" si="57"/>
        <v>1</v>
      </c>
      <c r="P86" s="98">
        <v>50</v>
      </c>
      <c r="Q86" s="98">
        <v>50</v>
      </c>
      <c r="R86" s="64">
        <f t="shared" si="52"/>
        <v>1</v>
      </c>
      <c r="S86" s="88">
        <v>50</v>
      </c>
      <c r="T86" s="119">
        <f t="shared" si="53"/>
        <v>1</v>
      </c>
      <c r="U86" s="120"/>
      <c r="W86" s="121">
        <f t="shared" si="54"/>
        <v>50</v>
      </c>
      <c r="Z86" s="121">
        <f t="shared" si="55"/>
        <v>50</v>
      </c>
      <c r="AA86" s="121" t="s">
        <v>153</v>
      </c>
      <c r="AU86" s="121">
        <f t="shared" si="56"/>
        <v>50</v>
      </c>
      <c r="AV86" s="121" t="s">
        <v>144</v>
      </c>
    </row>
    <row r="87" spans="2:48" s="121" customFormat="1" hidden="1" x14ac:dyDescent="0.25">
      <c r="B87" s="101">
        <v>7</v>
      </c>
      <c r="C87" s="122" t="s">
        <v>156</v>
      </c>
      <c r="D87" s="101">
        <v>42</v>
      </c>
      <c r="E87" s="98">
        <v>14</v>
      </c>
      <c r="F87" s="98">
        <v>14</v>
      </c>
      <c r="G87" s="98"/>
      <c r="H87" s="98"/>
      <c r="I87" s="64">
        <f>F87/E87</f>
        <v>1</v>
      </c>
      <c r="J87" s="107">
        <v>42</v>
      </c>
      <c r="K87" s="65">
        <f t="shared" si="50"/>
        <v>1</v>
      </c>
      <c r="L87" s="104">
        <v>42</v>
      </c>
      <c r="M87" s="66">
        <f t="shared" si="51"/>
        <v>1</v>
      </c>
      <c r="N87" s="105">
        <v>42</v>
      </c>
      <c r="O87" s="106">
        <f t="shared" si="57"/>
        <v>1</v>
      </c>
      <c r="P87" s="98">
        <v>28</v>
      </c>
      <c r="Q87" s="98">
        <v>28</v>
      </c>
      <c r="R87" s="64">
        <f t="shared" si="52"/>
        <v>1</v>
      </c>
      <c r="S87" s="88">
        <v>42</v>
      </c>
      <c r="T87" s="119">
        <f t="shared" si="53"/>
        <v>1</v>
      </c>
      <c r="U87" s="120"/>
      <c r="W87" s="121">
        <f t="shared" si="54"/>
        <v>42</v>
      </c>
      <c r="Z87" s="161">
        <f t="shared" si="55"/>
        <v>42</v>
      </c>
      <c r="AA87" s="121" t="s">
        <v>153</v>
      </c>
      <c r="AU87" s="121">
        <f t="shared" si="56"/>
        <v>42</v>
      </c>
      <c r="AV87" s="121" t="s">
        <v>144</v>
      </c>
    </row>
    <row r="88" spans="2:48" s="121" customFormat="1" hidden="1" x14ac:dyDescent="0.25">
      <c r="B88" s="101">
        <v>8</v>
      </c>
      <c r="C88" s="122" t="s">
        <v>94</v>
      </c>
      <c r="D88" s="101">
        <v>24</v>
      </c>
      <c r="E88" s="98">
        <v>16</v>
      </c>
      <c r="F88" s="98">
        <v>16</v>
      </c>
      <c r="G88" s="98"/>
      <c r="H88" s="98"/>
      <c r="I88" s="64">
        <v>1</v>
      </c>
      <c r="J88" s="107">
        <v>24</v>
      </c>
      <c r="K88" s="65">
        <f t="shared" si="50"/>
        <v>1</v>
      </c>
      <c r="L88" s="104">
        <v>24</v>
      </c>
      <c r="M88" s="66">
        <f t="shared" si="51"/>
        <v>1</v>
      </c>
      <c r="N88" s="105">
        <v>24</v>
      </c>
      <c r="O88" s="106">
        <f t="shared" si="57"/>
        <v>1</v>
      </c>
      <c r="P88" s="98">
        <v>8</v>
      </c>
      <c r="Q88" s="98">
        <v>8</v>
      </c>
      <c r="R88" s="64">
        <f t="shared" si="52"/>
        <v>1</v>
      </c>
      <c r="S88" s="88">
        <v>24</v>
      </c>
      <c r="T88" s="119">
        <f t="shared" si="53"/>
        <v>1</v>
      </c>
      <c r="U88" s="120"/>
      <c r="W88" s="121">
        <f t="shared" si="54"/>
        <v>24</v>
      </c>
      <c r="Z88" s="121">
        <f t="shared" si="55"/>
        <v>24</v>
      </c>
      <c r="AA88" s="121" t="s">
        <v>153</v>
      </c>
      <c r="AU88" s="121">
        <f t="shared" si="56"/>
        <v>24</v>
      </c>
      <c r="AV88" s="121" t="s">
        <v>144</v>
      </c>
    </row>
    <row r="89" spans="2:48" s="121" customFormat="1" hidden="1" x14ac:dyDescent="0.25">
      <c r="B89" s="101">
        <v>9</v>
      </c>
      <c r="C89" s="122" t="s">
        <v>95</v>
      </c>
      <c r="D89" s="101">
        <v>63</v>
      </c>
      <c r="E89" s="98">
        <v>28</v>
      </c>
      <c r="F89" s="98">
        <v>28</v>
      </c>
      <c r="G89" s="98"/>
      <c r="H89" s="98"/>
      <c r="I89" s="64">
        <f>F89/E89</f>
        <v>1</v>
      </c>
      <c r="J89" s="107">
        <v>63</v>
      </c>
      <c r="K89" s="65">
        <f t="shared" si="50"/>
        <v>1</v>
      </c>
      <c r="L89" s="104">
        <v>63</v>
      </c>
      <c r="M89" s="66">
        <f t="shared" si="51"/>
        <v>1</v>
      </c>
      <c r="N89" s="105">
        <v>63</v>
      </c>
      <c r="O89" s="106">
        <f t="shared" si="57"/>
        <v>1</v>
      </c>
      <c r="P89" s="98">
        <v>35</v>
      </c>
      <c r="Q89" s="98">
        <v>35</v>
      </c>
      <c r="R89" s="64">
        <f t="shared" si="52"/>
        <v>1</v>
      </c>
      <c r="S89" s="88">
        <v>63</v>
      </c>
      <c r="T89" s="119">
        <f t="shared" si="53"/>
        <v>1</v>
      </c>
      <c r="U89" s="120"/>
      <c r="W89" s="121">
        <f t="shared" si="54"/>
        <v>63</v>
      </c>
      <c r="Z89" s="121">
        <f t="shared" si="55"/>
        <v>63</v>
      </c>
      <c r="AA89" s="121" t="s">
        <v>153</v>
      </c>
      <c r="AU89" s="121">
        <f t="shared" si="56"/>
        <v>63</v>
      </c>
      <c r="AV89" s="121" t="s">
        <v>144</v>
      </c>
    </row>
    <row r="90" spans="2:48" s="121" customFormat="1" hidden="1" x14ac:dyDescent="0.25">
      <c r="B90" s="101">
        <v>10</v>
      </c>
      <c r="C90" s="122" t="s">
        <v>96</v>
      </c>
      <c r="D90" s="101">
        <v>103</v>
      </c>
      <c r="E90" s="98">
        <v>34</v>
      </c>
      <c r="F90" s="98">
        <v>34</v>
      </c>
      <c r="G90" s="98"/>
      <c r="H90" s="98"/>
      <c r="I90" s="64">
        <f>F90/E90</f>
        <v>1</v>
      </c>
      <c r="J90" s="107">
        <v>103</v>
      </c>
      <c r="K90" s="65">
        <f t="shared" si="50"/>
        <v>1</v>
      </c>
      <c r="L90" s="104">
        <v>103</v>
      </c>
      <c r="M90" s="66">
        <f t="shared" si="51"/>
        <v>1</v>
      </c>
      <c r="N90" s="105">
        <v>103</v>
      </c>
      <c r="O90" s="106">
        <f t="shared" si="57"/>
        <v>1</v>
      </c>
      <c r="P90" s="98">
        <v>69</v>
      </c>
      <c r="Q90" s="98">
        <v>69</v>
      </c>
      <c r="R90" s="64">
        <f t="shared" si="52"/>
        <v>1</v>
      </c>
      <c r="S90" s="88">
        <v>103</v>
      </c>
      <c r="T90" s="119">
        <f t="shared" si="53"/>
        <v>1</v>
      </c>
      <c r="U90" s="120"/>
      <c r="W90" s="121">
        <f t="shared" si="54"/>
        <v>103</v>
      </c>
      <c r="Z90" s="121">
        <f t="shared" si="55"/>
        <v>103</v>
      </c>
      <c r="AA90" s="121" t="s">
        <v>153</v>
      </c>
      <c r="AU90" s="121">
        <f t="shared" si="56"/>
        <v>103</v>
      </c>
      <c r="AV90" s="121" t="s">
        <v>144</v>
      </c>
    </row>
    <row r="91" spans="2:48" s="121" customFormat="1" hidden="1" x14ac:dyDescent="0.25">
      <c r="B91" s="101">
        <v>11</v>
      </c>
      <c r="C91" s="122" t="s">
        <v>97</v>
      </c>
      <c r="D91" s="101">
        <v>26</v>
      </c>
      <c r="E91" s="98">
        <v>5</v>
      </c>
      <c r="F91" s="98">
        <v>5</v>
      </c>
      <c r="G91" s="98"/>
      <c r="H91" s="98"/>
      <c r="I91" s="64">
        <f>F91/E91</f>
        <v>1</v>
      </c>
      <c r="J91" s="107">
        <v>26</v>
      </c>
      <c r="K91" s="65">
        <f t="shared" si="50"/>
        <v>1</v>
      </c>
      <c r="L91" s="104">
        <v>26</v>
      </c>
      <c r="M91" s="66">
        <f t="shared" si="51"/>
        <v>1</v>
      </c>
      <c r="N91" s="105">
        <v>26</v>
      </c>
      <c r="O91" s="106">
        <f t="shared" si="57"/>
        <v>1</v>
      </c>
      <c r="P91" s="98">
        <v>21</v>
      </c>
      <c r="Q91" s="98">
        <v>21</v>
      </c>
      <c r="R91" s="64">
        <f t="shared" si="52"/>
        <v>1</v>
      </c>
      <c r="S91" s="88">
        <v>26</v>
      </c>
      <c r="T91" s="119">
        <f t="shared" si="53"/>
        <v>1</v>
      </c>
      <c r="U91" s="120"/>
      <c r="W91" s="121">
        <f t="shared" si="54"/>
        <v>26</v>
      </c>
      <c r="Z91" s="121">
        <f t="shared" si="55"/>
        <v>26</v>
      </c>
      <c r="AA91" s="121" t="s">
        <v>153</v>
      </c>
      <c r="AU91" s="121">
        <f t="shared" si="56"/>
        <v>26</v>
      </c>
      <c r="AV91" s="121" t="s">
        <v>144</v>
      </c>
    </row>
    <row r="92" spans="2:48" s="121" customFormat="1" hidden="1" x14ac:dyDescent="0.25">
      <c r="B92" s="101">
        <v>12</v>
      </c>
      <c r="C92" s="122" t="s">
        <v>98</v>
      </c>
      <c r="D92" s="101">
        <v>28</v>
      </c>
      <c r="E92" s="98">
        <v>3</v>
      </c>
      <c r="F92" s="98">
        <v>3</v>
      </c>
      <c r="G92" s="98"/>
      <c r="H92" s="98"/>
      <c r="I92" s="64">
        <v>1</v>
      </c>
      <c r="J92" s="107">
        <v>28</v>
      </c>
      <c r="K92" s="65">
        <f t="shared" si="50"/>
        <v>1</v>
      </c>
      <c r="L92" s="104">
        <v>28</v>
      </c>
      <c r="M92" s="66">
        <f t="shared" si="51"/>
        <v>1</v>
      </c>
      <c r="N92" s="105">
        <v>28</v>
      </c>
      <c r="O92" s="106">
        <f t="shared" si="57"/>
        <v>1</v>
      </c>
      <c r="P92" s="98">
        <v>25</v>
      </c>
      <c r="Q92" s="98">
        <v>25</v>
      </c>
      <c r="R92" s="64">
        <f t="shared" si="52"/>
        <v>1</v>
      </c>
      <c r="S92" s="88">
        <v>28</v>
      </c>
      <c r="T92" s="119">
        <f t="shared" si="53"/>
        <v>1</v>
      </c>
      <c r="U92" s="120"/>
      <c r="W92" s="121">
        <f t="shared" si="54"/>
        <v>28</v>
      </c>
      <c r="Z92" s="121">
        <f t="shared" si="55"/>
        <v>28</v>
      </c>
      <c r="AA92" s="121" t="s">
        <v>153</v>
      </c>
      <c r="AU92" s="121">
        <f t="shared" si="56"/>
        <v>28</v>
      </c>
      <c r="AV92" s="121" t="s">
        <v>144</v>
      </c>
    </row>
    <row r="93" spans="2:48" s="126" customFormat="1" hidden="1" x14ac:dyDescent="0.25">
      <c r="B93" s="280" t="s">
        <v>46</v>
      </c>
      <c r="C93" s="280"/>
      <c r="D93" s="123">
        <f>SUM(D81:D92)</f>
        <v>638</v>
      </c>
      <c r="E93" s="123">
        <f>SUM(E81:E92)</f>
        <v>272</v>
      </c>
      <c r="F93" s="123">
        <f>SUM(F81:F92)</f>
        <v>272</v>
      </c>
      <c r="G93" s="123"/>
      <c r="H93" s="123"/>
      <c r="I93" s="124">
        <f>F93/E93</f>
        <v>1</v>
      </c>
      <c r="J93" s="123">
        <f>SUM(J81:J92)</f>
        <v>638</v>
      </c>
      <c r="K93" s="124">
        <f t="shared" si="50"/>
        <v>1</v>
      </c>
      <c r="L93" s="123">
        <f>SUM(L81:L92)</f>
        <v>638</v>
      </c>
      <c r="M93" s="124">
        <f t="shared" si="51"/>
        <v>1</v>
      </c>
      <c r="N93" s="123">
        <f>SUM(N81:N92)</f>
        <v>638</v>
      </c>
      <c r="O93" s="124">
        <f>N93/(D93)</f>
        <v>1</v>
      </c>
      <c r="P93" s="123">
        <f>SUM(P81:P92)</f>
        <v>366</v>
      </c>
      <c r="Q93" s="123">
        <f>SUM(Q81:Q92)</f>
        <v>366</v>
      </c>
      <c r="R93" s="124">
        <f t="shared" si="52"/>
        <v>1</v>
      </c>
      <c r="S93" s="123">
        <f>SUM(S81:S92)</f>
        <v>638</v>
      </c>
      <c r="T93" s="124">
        <f t="shared" si="53"/>
        <v>1</v>
      </c>
      <c r="U93" s="125"/>
      <c r="W93" s="121">
        <f t="shared" si="54"/>
        <v>638</v>
      </c>
    </row>
    <row r="94" spans="2:48" s="121" customFormat="1" hidden="1" x14ac:dyDescent="0.25">
      <c r="B94" s="281" t="s">
        <v>19</v>
      </c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3"/>
      <c r="U94" s="120"/>
    </row>
    <row r="95" spans="2:48" s="121" customFormat="1" hidden="1" x14ac:dyDescent="0.25">
      <c r="B95" s="101">
        <v>1</v>
      </c>
      <c r="C95" s="122" t="s">
        <v>99</v>
      </c>
      <c r="D95" s="101">
        <v>82</v>
      </c>
      <c r="E95" s="98">
        <v>64</v>
      </c>
      <c r="F95" s="98">
        <v>64</v>
      </c>
      <c r="G95" s="98"/>
      <c r="H95" s="98"/>
      <c r="I95" s="64">
        <f>F95/E95</f>
        <v>1</v>
      </c>
      <c r="J95" s="103">
        <v>82</v>
      </c>
      <c r="K95" s="65">
        <f t="shared" ref="K95:K112" si="58">J95/D95</f>
        <v>1</v>
      </c>
      <c r="L95" s="104">
        <v>82</v>
      </c>
      <c r="M95" s="129">
        <f t="shared" ref="M95:M112" si="59">L95/D95</f>
        <v>1</v>
      </c>
      <c r="N95" s="105">
        <v>82</v>
      </c>
      <c r="O95" s="130">
        <f t="shared" ref="O95:O112" si="60">N95/D95</f>
        <v>1</v>
      </c>
      <c r="P95" s="131">
        <v>18</v>
      </c>
      <c r="Q95" s="131">
        <v>18</v>
      </c>
      <c r="R95" s="102">
        <f t="shared" ref="R95:R102" si="61">Q95/P95</f>
        <v>1</v>
      </c>
      <c r="S95" s="132">
        <v>82</v>
      </c>
      <c r="T95" s="119">
        <f t="shared" ref="T95:T112" si="62">S95/D95</f>
        <v>1</v>
      </c>
      <c r="U95" s="120"/>
      <c r="W95" s="121">
        <f t="shared" ref="W95:W112" si="63">E95+P95</f>
        <v>82</v>
      </c>
      <c r="Z95" s="121">
        <f t="shared" ref="Z95:Z111" si="64">E95+P95</f>
        <v>82</v>
      </c>
      <c r="AA95" s="121" t="s">
        <v>153</v>
      </c>
      <c r="AU95" s="121">
        <f t="shared" ref="AU95:AU111" si="65">F95+Q95</f>
        <v>82</v>
      </c>
      <c r="AV95" s="121" t="s">
        <v>144</v>
      </c>
    </row>
    <row r="96" spans="2:48" s="121" customFormat="1" hidden="1" x14ac:dyDescent="0.25">
      <c r="B96" s="101">
        <v>2</v>
      </c>
      <c r="C96" s="122" t="s">
        <v>100</v>
      </c>
      <c r="D96" s="101">
        <v>59</v>
      </c>
      <c r="E96" s="98">
        <v>47</v>
      </c>
      <c r="F96" s="98">
        <f>E96</f>
        <v>47</v>
      </c>
      <c r="G96" s="98"/>
      <c r="H96" s="98"/>
      <c r="I96" s="64">
        <f>F96/E96</f>
        <v>1</v>
      </c>
      <c r="J96" s="103">
        <v>59</v>
      </c>
      <c r="K96" s="65">
        <f t="shared" si="58"/>
        <v>1</v>
      </c>
      <c r="L96" s="104">
        <v>59</v>
      </c>
      <c r="M96" s="129">
        <f t="shared" si="59"/>
        <v>1</v>
      </c>
      <c r="N96" s="105">
        <v>59</v>
      </c>
      <c r="O96" s="130">
        <f t="shared" si="60"/>
        <v>1</v>
      </c>
      <c r="P96" s="131">
        <v>12</v>
      </c>
      <c r="Q96" s="131">
        <v>12</v>
      </c>
      <c r="R96" s="102">
        <f t="shared" si="61"/>
        <v>1</v>
      </c>
      <c r="S96" s="132">
        <v>59</v>
      </c>
      <c r="T96" s="119">
        <f t="shared" si="62"/>
        <v>1</v>
      </c>
      <c r="U96" s="120"/>
      <c r="W96" s="121">
        <f t="shared" si="63"/>
        <v>59</v>
      </c>
      <c r="Z96" s="121">
        <f t="shared" si="64"/>
        <v>59</v>
      </c>
      <c r="AA96" s="121" t="s">
        <v>153</v>
      </c>
      <c r="AU96" s="121">
        <f t="shared" si="65"/>
        <v>59</v>
      </c>
      <c r="AV96" s="121" t="s">
        <v>144</v>
      </c>
    </row>
    <row r="97" spans="2:48" s="121" customFormat="1" hidden="1" x14ac:dyDescent="0.25">
      <c r="B97" s="101">
        <v>3</v>
      </c>
      <c r="C97" s="122" t="s">
        <v>101</v>
      </c>
      <c r="D97" s="101">
        <v>27</v>
      </c>
      <c r="E97" s="98">
        <v>23</v>
      </c>
      <c r="F97" s="98">
        <f>E97</f>
        <v>23</v>
      </c>
      <c r="G97" s="98"/>
      <c r="H97" s="98"/>
      <c r="I97" s="64">
        <f>F97/E97</f>
        <v>1</v>
      </c>
      <c r="J97" s="103">
        <v>27</v>
      </c>
      <c r="K97" s="65">
        <f t="shared" si="58"/>
        <v>1</v>
      </c>
      <c r="L97" s="104">
        <v>27</v>
      </c>
      <c r="M97" s="129">
        <f t="shared" si="59"/>
        <v>1</v>
      </c>
      <c r="N97" s="105">
        <v>27</v>
      </c>
      <c r="O97" s="130">
        <f t="shared" si="60"/>
        <v>1</v>
      </c>
      <c r="P97" s="131">
        <v>4</v>
      </c>
      <c r="Q97" s="131">
        <v>4</v>
      </c>
      <c r="R97" s="102">
        <f t="shared" si="61"/>
        <v>1</v>
      </c>
      <c r="S97" s="132">
        <v>27</v>
      </c>
      <c r="T97" s="119">
        <f t="shared" si="62"/>
        <v>1</v>
      </c>
      <c r="U97" s="120"/>
      <c r="W97" s="121">
        <f t="shared" si="63"/>
        <v>27</v>
      </c>
      <c r="Z97" s="121">
        <f t="shared" si="64"/>
        <v>27</v>
      </c>
      <c r="AA97" s="121" t="s">
        <v>153</v>
      </c>
      <c r="AU97" s="121">
        <f t="shared" si="65"/>
        <v>27</v>
      </c>
      <c r="AV97" s="121" t="s">
        <v>144</v>
      </c>
    </row>
    <row r="98" spans="2:48" s="121" customFormat="1" hidden="1" x14ac:dyDescent="0.25">
      <c r="B98" s="101">
        <v>4</v>
      </c>
      <c r="C98" s="122" t="s">
        <v>102</v>
      </c>
      <c r="D98" s="101">
        <v>22</v>
      </c>
      <c r="E98" s="98">
        <v>0</v>
      </c>
      <c r="F98" s="98">
        <f>E98</f>
        <v>0</v>
      </c>
      <c r="G98" s="98"/>
      <c r="H98" s="98"/>
      <c r="I98" s="64">
        <v>1</v>
      </c>
      <c r="J98" s="103">
        <v>22</v>
      </c>
      <c r="K98" s="65">
        <f t="shared" si="58"/>
        <v>1</v>
      </c>
      <c r="L98" s="104">
        <v>22</v>
      </c>
      <c r="M98" s="129">
        <f t="shared" si="59"/>
        <v>1</v>
      </c>
      <c r="N98" s="105">
        <v>22</v>
      </c>
      <c r="O98" s="130">
        <f t="shared" si="60"/>
        <v>1</v>
      </c>
      <c r="P98" s="131">
        <v>22</v>
      </c>
      <c r="Q98" s="131">
        <v>22</v>
      </c>
      <c r="R98" s="102">
        <f t="shared" si="61"/>
        <v>1</v>
      </c>
      <c r="S98" s="132">
        <v>22</v>
      </c>
      <c r="T98" s="119">
        <f t="shared" si="62"/>
        <v>1</v>
      </c>
      <c r="U98" s="120"/>
      <c r="W98" s="121">
        <f t="shared" si="63"/>
        <v>22</v>
      </c>
      <c r="Z98" s="121">
        <f t="shared" si="64"/>
        <v>22</v>
      </c>
      <c r="AA98" s="121" t="s">
        <v>153</v>
      </c>
      <c r="AU98" s="121">
        <f t="shared" si="65"/>
        <v>22</v>
      </c>
      <c r="AV98" s="121" t="s">
        <v>144</v>
      </c>
    </row>
    <row r="99" spans="2:48" s="121" customFormat="1" hidden="1" x14ac:dyDescent="0.25">
      <c r="B99" s="101">
        <v>5</v>
      </c>
      <c r="C99" s="122" t="s">
        <v>103</v>
      </c>
      <c r="D99" s="101">
        <v>17</v>
      </c>
      <c r="E99" s="98">
        <v>1</v>
      </c>
      <c r="F99" s="98">
        <f>E99</f>
        <v>1</v>
      </c>
      <c r="G99" s="98"/>
      <c r="H99" s="98"/>
      <c r="I99" s="64">
        <v>1</v>
      </c>
      <c r="J99" s="103">
        <v>17</v>
      </c>
      <c r="K99" s="65">
        <f t="shared" si="58"/>
        <v>1</v>
      </c>
      <c r="L99" s="104">
        <v>17</v>
      </c>
      <c r="M99" s="129">
        <f t="shared" si="59"/>
        <v>1</v>
      </c>
      <c r="N99" s="105">
        <v>17</v>
      </c>
      <c r="O99" s="130">
        <f t="shared" si="60"/>
        <v>1</v>
      </c>
      <c r="P99" s="131">
        <v>16</v>
      </c>
      <c r="Q99" s="131">
        <v>16</v>
      </c>
      <c r="R99" s="102">
        <f t="shared" si="61"/>
        <v>1</v>
      </c>
      <c r="S99" s="132">
        <v>0</v>
      </c>
      <c r="T99" s="119">
        <f t="shared" si="62"/>
        <v>0</v>
      </c>
      <c r="U99" s="120"/>
      <c r="V99" s="121" t="s">
        <v>170</v>
      </c>
      <c r="W99" s="121">
        <f t="shared" si="63"/>
        <v>17</v>
      </c>
      <c r="Z99" s="121">
        <f t="shared" si="64"/>
        <v>17</v>
      </c>
      <c r="AA99" s="121" t="s">
        <v>153</v>
      </c>
      <c r="AU99" s="121">
        <f t="shared" si="65"/>
        <v>17</v>
      </c>
      <c r="AV99" s="121" t="s">
        <v>144</v>
      </c>
    </row>
    <row r="100" spans="2:48" s="121" customFormat="1" hidden="1" x14ac:dyDescent="0.25">
      <c r="B100" s="101">
        <v>6</v>
      </c>
      <c r="C100" s="122" t="s">
        <v>104</v>
      </c>
      <c r="D100" s="101">
        <v>7</v>
      </c>
      <c r="E100" s="98">
        <v>6</v>
      </c>
      <c r="F100" s="98">
        <f>E100</f>
        <v>6</v>
      </c>
      <c r="G100" s="98"/>
      <c r="H100" s="98"/>
      <c r="I100" s="64">
        <f>F100/E100</f>
        <v>1</v>
      </c>
      <c r="J100" s="103">
        <v>7</v>
      </c>
      <c r="K100" s="65">
        <f t="shared" si="58"/>
        <v>1</v>
      </c>
      <c r="L100" s="104">
        <v>7</v>
      </c>
      <c r="M100" s="129">
        <f t="shared" si="59"/>
        <v>1</v>
      </c>
      <c r="N100" s="105">
        <v>7</v>
      </c>
      <c r="O100" s="130">
        <f t="shared" si="60"/>
        <v>1</v>
      </c>
      <c r="P100" s="131">
        <v>1</v>
      </c>
      <c r="Q100" s="131">
        <v>1</v>
      </c>
      <c r="R100" s="102">
        <f t="shared" si="61"/>
        <v>1</v>
      </c>
      <c r="S100" s="132">
        <v>7</v>
      </c>
      <c r="T100" s="119">
        <f t="shared" si="62"/>
        <v>1</v>
      </c>
      <c r="U100" s="120"/>
      <c r="W100" s="121">
        <f t="shared" si="63"/>
        <v>7</v>
      </c>
      <c r="Z100" s="121">
        <f t="shared" si="64"/>
        <v>7</v>
      </c>
      <c r="AA100" s="121" t="s">
        <v>153</v>
      </c>
      <c r="AU100" s="121">
        <f t="shared" si="65"/>
        <v>7</v>
      </c>
      <c r="AV100" s="121" t="s">
        <v>144</v>
      </c>
    </row>
    <row r="101" spans="2:48" s="121" customFormat="1" hidden="1" x14ac:dyDescent="0.25">
      <c r="B101" s="101">
        <v>7</v>
      </c>
      <c r="C101" s="122" t="s">
        <v>105</v>
      </c>
      <c r="D101" s="101">
        <v>15</v>
      </c>
      <c r="E101" s="98">
        <v>8</v>
      </c>
      <c r="F101" s="98">
        <v>8</v>
      </c>
      <c r="G101" s="98"/>
      <c r="H101" s="98"/>
      <c r="I101" s="64">
        <f>F101/E101</f>
        <v>1</v>
      </c>
      <c r="J101" s="103">
        <v>15</v>
      </c>
      <c r="K101" s="65">
        <f t="shared" si="58"/>
        <v>1</v>
      </c>
      <c r="L101" s="104">
        <v>15</v>
      </c>
      <c r="M101" s="129">
        <f t="shared" si="59"/>
        <v>1</v>
      </c>
      <c r="N101" s="105">
        <v>15</v>
      </c>
      <c r="O101" s="130">
        <f t="shared" si="60"/>
        <v>1</v>
      </c>
      <c r="P101" s="131">
        <v>7</v>
      </c>
      <c r="Q101" s="131">
        <v>7</v>
      </c>
      <c r="R101" s="102">
        <f t="shared" si="61"/>
        <v>1</v>
      </c>
      <c r="S101" s="132">
        <v>15</v>
      </c>
      <c r="T101" s="119">
        <f t="shared" si="62"/>
        <v>1</v>
      </c>
      <c r="U101" s="120"/>
      <c r="W101" s="121">
        <f t="shared" si="63"/>
        <v>15</v>
      </c>
      <c r="Z101" s="121">
        <f t="shared" si="64"/>
        <v>15</v>
      </c>
      <c r="AA101" s="121" t="s">
        <v>153</v>
      </c>
      <c r="AU101" s="121">
        <f t="shared" si="65"/>
        <v>15</v>
      </c>
      <c r="AV101" s="121" t="s">
        <v>144</v>
      </c>
    </row>
    <row r="102" spans="2:48" s="121" customFormat="1" hidden="1" x14ac:dyDescent="0.25">
      <c r="B102" s="101">
        <v>8</v>
      </c>
      <c r="C102" s="122" t="s">
        <v>106</v>
      </c>
      <c r="D102" s="101">
        <v>37</v>
      </c>
      <c r="E102" s="98">
        <v>31</v>
      </c>
      <c r="F102" s="98">
        <f>E102</f>
        <v>31</v>
      </c>
      <c r="G102" s="98"/>
      <c r="H102" s="98"/>
      <c r="I102" s="64">
        <f>F102/E102</f>
        <v>1</v>
      </c>
      <c r="J102" s="103">
        <v>37</v>
      </c>
      <c r="K102" s="65">
        <f t="shared" si="58"/>
        <v>1</v>
      </c>
      <c r="L102" s="104">
        <v>37</v>
      </c>
      <c r="M102" s="129">
        <f t="shared" si="59"/>
        <v>1</v>
      </c>
      <c r="N102" s="105">
        <v>37</v>
      </c>
      <c r="O102" s="130">
        <f t="shared" si="60"/>
        <v>1</v>
      </c>
      <c r="P102" s="131">
        <v>6</v>
      </c>
      <c r="Q102" s="131">
        <v>6</v>
      </c>
      <c r="R102" s="102">
        <f t="shared" si="61"/>
        <v>1</v>
      </c>
      <c r="S102" s="132">
        <v>22</v>
      </c>
      <c r="T102" s="119">
        <f t="shared" si="62"/>
        <v>0.59459459459459463</v>
      </c>
      <c r="U102" s="120"/>
      <c r="W102" s="121">
        <f t="shared" si="63"/>
        <v>37</v>
      </c>
      <c r="Z102" s="121">
        <f t="shared" si="64"/>
        <v>37</v>
      </c>
      <c r="AA102" s="121" t="s">
        <v>153</v>
      </c>
      <c r="AU102" s="121">
        <f t="shared" si="65"/>
        <v>37</v>
      </c>
      <c r="AV102" s="121" t="s">
        <v>144</v>
      </c>
    </row>
    <row r="103" spans="2:48" s="121" customFormat="1" hidden="1" x14ac:dyDescent="0.25">
      <c r="B103" s="101">
        <v>9</v>
      </c>
      <c r="C103" s="122" t="s">
        <v>107</v>
      </c>
      <c r="D103" s="101">
        <v>10</v>
      </c>
      <c r="E103" s="98">
        <f>D103-P103</f>
        <v>10</v>
      </c>
      <c r="F103" s="98">
        <f>E103</f>
        <v>10</v>
      </c>
      <c r="G103" s="98"/>
      <c r="H103" s="98"/>
      <c r="I103" s="64">
        <v>1</v>
      </c>
      <c r="J103" s="103">
        <v>10</v>
      </c>
      <c r="K103" s="65">
        <f t="shared" si="58"/>
        <v>1</v>
      </c>
      <c r="L103" s="104">
        <v>10</v>
      </c>
      <c r="M103" s="129">
        <f t="shared" si="59"/>
        <v>1</v>
      </c>
      <c r="N103" s="105">
        <v>10</v>
      </c>
      <c r="O103" s="130">
        <f t="shared" si="60"/>
        <v>1</v>
      </c>
      <c r="P103" s="131">
        <v>0</v>
      </c>
      <c r="Q103" s="131">
        <v>0</v>
      </c>
      <c r="R103" s="102">
        <v>1</v>
      </c>
      <c r="S103" s="132">
        <v>10</v>
      </c>
      <c r="T103" s="119">
        <f t="shared" si="62"/>
        <v>1</v>
      </c>
      <c r="U103" s="120"/>
      <c r="W103" s="121">
        <f t="shared" si="63"/>
        <v>10</v>
      </c>
      <c r="Z103" s="121">
        <f t="shared" si="64"/>
        <v>10</v>
      </c>
      <c r="AA103" s="121" t="s">
        <v>153</v>
      </c>
      <c r="AU103" s="121">
        <f t="shared" si="65"/>
        <v>10</v>
      </c>
      <c r="AV103" s="121" t="s">
        <v>144</v>
      </c>
    </row>
    <row r="104" spans="2:48" s="121" customFormat="1" hidden="1" x14ac:dyDescent="0.25">
      <c r="B104" s="101">
        <v>10</v>
      </c>
      <c r="C104" s="122" t="s">
        <v>108</v>
      </c>
      <c r="D104" s="101">
        <v>7</v>
      </c>
      <c r="E104" s="98">
        <v>6</v>
      </c>
      <c r="F104" s="98">
        <v>6</v>
      </c>
      <c r="G104" s="98"/>
      <c r="H104" s="98"/>
      <c r="I104" s="64">
        <v>1</v>
      </c>
      <c r="J104" s="103">
        <v>7</v>
      </c>
      <c r="K104" s="65">
        <f t="shared" si="58"/>
        <v>1</v>
      </c>
      <c r="L104" s="104">
        <v>7</v>
      </c>
      <c r="M104" s="129">
        <f t="shared" si="59"/>
        <v>1</v>
      </c>
      <c r="N104" s="105">
        <v>7</v>
      </c>
      <c r="O104" s="130">
        <f t="shared" si="60"/>
        <v>1</v>
      </c>
      <c r="P104" s="131">
        <v>1</v>
      </c>
      <c r="Q104" s="131">
        <v>1</v>
      </c>
      <c r="R104" s="102">
        <v>1</v>
      </c>
      <c r="S104" s="132">
        <v>7</v>
      </c>
      <c r="T104" s="119">
        <f t="shared" si="62"/>
        <v>1</v>
      </c>
      <c r="U104" s="120"/>
      <c r="W104" s="121">
        <f t="shared" si="63"/>
        <v>7</v>
      </c>
      <c r="Z104" s="121">
        <f t="shared" si="64"/>
        <v>7</v>
      </c>
      <c r="AA104" s="121" t="s">
        <v>153</v>
      </c>
      <c r="AU104" s="121">
        <f t="shared" si="65"/>
        <v>7</v>
      </c>
      <c r="AV104" s="121" t="s">
        <v>144</v>
      </c>
    </row>
    <row r="105" spans="2:48" s="121" customFormat="1" hidden="1" x14ac:dyDescent="0.25">
      <c r="B105" s="101">
        <v>11</v>
      </c>
      <c r="C105" s="122" t="s">
        <v>109</v>
      </c>
      <c r="D105" s="101">
        <v>11</v>
      </c>
      <c r="E105" s="98">
        <v>5</v>
      </c>
      <c r="F105" s="98">
        <v>5</v>
      </c>
      <c r="G105" s="98"/>
      <c r="H105" s="98"/>
      <c r="I105" s="64">
        <f>F105/E105</f>
        <v>1</v>
      </c>
      <c r="J105" s="103">
        <v>11</v>
      </c>
      <c r="K105" s="65">
        <f t="shared" si="58"/>
        <v>1</v>
      </c>
      <c r="L105" s="104">
        <v>11</v>
      </c>
      <c r="M105" s="129">
        <f t="shared" si="59"/>
        <v>1</v>
      </c>
      <c r="N105" s="105">
        <v>11</v>
      </c>
      <c r="O105" s="130">
        <f t="shared" si="60"/>
        <v>1</v>
      </c>
      <c r="P105" s="131">
        <v>6</v>
      </c>
      <c r="Q105" s="131">
        <v>6</v>
      </c>
      <c r="R105" s="102">
        <f>Q105/P105</f>
        <v>1</v>
      </c>
      <c r="S105" s="132">
        <v>11</v>
      </c>
      <c r="T105" s="119">
        <f t="shared" si="62"/>
        <v>1</v>
      </c>
      <c r="U105" s="120"/>
      <c r="W105" s="121">
        <f t="shared" si="63"/>
        <v>11</v>
      </c>
      <c r="Z105" s="121">
        <f t="shared" si="64"/>
        <v>11</v>
      </c>
      <c r="AA105" s="121" t="s">
        <v>153</v>
      </c>
      <c r="AU105" s="121">
        <f t="shared" si="65"/>
        <v>11</v>
      </c>
      <c r="AV105" s="121" t="s">
        <v>144</v>
      </c>
    </row>
    <row r="106" spans="2:48" s="121" customFormat="1" hidden="1" x14ac:dyDescent="0.25">
      <c r="B106" s="101">
        <v>12</v>
      </c>
      <c r="C106" s="122" t="s">
        <v>110</v>
      </c>
      <c r="D106" s="101">
        <v>2</v>
      </c>
      <c r="E106" s="98">
        <f>D106-P106</f>
        <v>1</v>
      </c>
      <c r="F106" s="98">
        <f>E106</f>
        <v>1</v>
      </c>
      <c r="G106" s="98"/>
      <c r="H106" s="98"/>
      <c r="I106" s="64">
        <f>F106/E106</f>
        <v>1</v>
      </c>
      <c r="J106" s="103">
        <v>2</v>
      </c>
      <c r="K106" s="65">
        <f t="shared" si="58"/>
        <v>1</v>
      </c>
      <c r="L106" s="104">
        <v>2</v>
      </c>
      <c r="M106" s="129">
        <f t="shared" si="59"/>
        <v>1</v>
      </c>
      <c r="N106" s="105">
        <v>2</v>
      </c>
      <c r="O106" s="130">
        <f t="shared" si="60"/>
        <v>1</v>
      </c>
      <c r="P106" s="131">
        <v>1</v>
      </c>
      <c r="Q106" s="131">
        <v>1</v>
      </c>
      <c r="R106" s="102">
        <f>Q106/P106</f>
        <v>1</v>
      </c>
      <c r="S106" s="132">
        <v>2</v>
      </c>
      <c r="T106" s="119">
        <f t="shared" si="62"/>
        <v>1</v>
      </c>
      <c r="U106" s="120"/>
      <c r="W106" s="121">
        <f t="shared" si="63"/>
        <v>2</v>
      </c>
      <c r="Z106" s="121">
        <f t="shared" si="64"/>
        <v>2</v>
      </c>
      <c r="AA106" s="121" t="s">
        <v>153</v>
      </c>
      <c r="AU106" s="121">
        <f t="shared" si="65"/>
        <v>2</v>
      </c>
      <c r="AV106" s="121" t="s">
        <v>144</v>
      </c>
    </row>
    <row r="107" spans="2:48" s="121" customFormat="1" hidden="1" x14ac:dyDescent="0.25">
      <c r="B107" s="101">
        <v>13</v>
      </c>
      <c r="C107" s="122" t="s">
        <v>111</v>
      </c>
      <c r="D107" s="101">
        <v>10</v>
      </c>
      <c r="E107" s="98">
        <v>10</v>
      </c>
      <c r="F107" s="98">
        <f>E107</f>
        <v>10</v>
      </c>
      <c r="G107" s="98"/>
      <c r="H107" s="98"/>
      <c r="I107" s="64">
        <v>1</v>
      </c>
      <c r="J107" s="103">
        <v>10</v>
      </c>
      <c r="K107" s="65">
        <f t="shared" si="58"/>
        <v>1</v>
      </c>
      <c r="L107" s="104">
        <v>10</v>
      </c>
      <c r="M107" s="129">
        <f t="shared" si="59"/>
        <v>1</v>
      </c>
      <c r="N107" s="105">
        <v>10</v>
      </c>
      <c r="O107" s="130">
        <f t="shared" si="60"/>
        <v>1</v>
      </c>
      <c r="P107" s="131">
        <v>0</v>
      </c>
      <c r="Q107" s="131">
        <v>0</v>
      </c>
      <c r="R107" s="102">
        <v>1</v>
      </c>
      <c r="S107" s="132">
        <v>8</v>
      </c>
      <c r="T107" s="119">
        <f t="shared" si="62"/>
        <v>0.8</v>
      </c>
      <c r="U107" s="120"/>
      <c r="W107" s="121">
        <f t="shared" si="63"/>
        <v>10</v>
      </c>
      <c r="Z107" s="121">
        <f t="shared" si="64"/>
        <v>10</v>
      </c>
      <c r="AA107" s="121" t="s">
        <v>153</v>
      </c>
      <c r="AU107" s="121">
        <f t="shared" si="65"/>
        <v>10</v>
      </c>
      <c r="AV107" s="121" t="s">
        <v>144</v>
      </c>
    </row>
    <row r="108" spans="2:48" s="121" customFormat="1" hidden="1" x14ac:dyDescent="0.25">
      <c r="B108" s="101">
        <v>14</v>
      </c>
      <c r="C108" s="122" t="s">
        <v>112</v>
      </c>
      <c r="D108" s="101">
        <v>15</v>
      </c>
      <c r="E108" s="98">
        <v>14</v>
      </c>
      <c r="F108" s="98">
        <v>14</v>
      </c>
      <c r="G108" s="98"/>
      <c r="H108" s="98"/>
      <c r="I108" s="64">
        <f>F108/E108</f>
        <v>1</v>
      </c>
      <c r="J108" s="103">
        <v>15</v>
      </c>
      <c r="K108" s="65">
        <f t="shared" si="58"/>
        <v>1</v>
      </c>
      <c r="L108" s="104">
        <v>15</v>
      </c>
      <c r="M108" s="129">
        <f t="shared" si="59"/>
        <v>1</v>
      </c>
      <c r="N108" s="105">
        <v>15</v>
      </c>
      <c r="O108" s="130">
        <f t="shared" si="60"/>
        <v>1</v>
      </c>
      <c r="P108" s="131">
        <v>1</v>
      </c>
      <c r="Q108" s="131">
        <v>1</v>
      </c>
      <c r="R108" s="102">
        <f>Q108/P108</f>
        <v>1</v>
      </c>
      <c r="S108" s="132">
        <v>15</v>
      </c>
      <c r="T108" s="119">
        <f t="shared" si="62"/>
        <v>1</v>
      </c>
      <c r="U108" s="120"/>
      <c r="W108" s="121">
        <f t="shared" si="63"/>
        <v>15</v>
      </c>
      <c r="Z108" s="121">
        <f t="shared" si="64"/>
        <v>15</v>
      </c>
      <c r="AA108" s="121" t="s">
        <v>153</v>
      </c>
      <c r="AU108" s="121">
        <f t="shared" si="65"/>
        <v>15</v>
      </c>
      <c r="AV108" s="121" t="s">
        <v>144</v>
      </c>
    </row>
    <row r="109" spans="2:48" s="121" customFormat="1" hidden="1" x14ac:dyDescent="0.25">
      <c r="B109" s="101">
        <v>15</v>
      </c>
      <c r="C109" s="122" t="s">
        <v>113</v>
      </c>
      <c r="D109" s="101">
        <v>6</v>
      </c>
      <c r="E109" s="98">
        <f>D109-P109</f>
        <v>6</v>
      </c>
      <c r="F109" s="98">
        <f>E109</f>
        <v>6</v>
      </c>
      <c r="G109" s="98"/>
      <c r="H109" s="98"/>
      <c r="I109" s="64">
        <f>F109/E109</f>
        <v>1</v>
      </c>
      <c r="J109" s="103">
        <v>6</v>
      </c>
      <c r="K109" s="65">
        <f t="shared" si="58"/>
        <v>1</v>
      </c>
      <c r="L109" s="104">
        <v>6</v>
      </c>
      <c r="M109" s="129">
        <f t="shared" si="59"/>
        <v>1</v>
      </c>
      <c r="N109" s="105">
        <v>6</v>
      </c>
      <c r="O109" s="130">
        <f t="shared" si="60"/>
        <v>1</v>
      </c>
      <c r="P109" s="131">
        <v>0</v>
      </c>
      <c r="Q109" s="131">
        <v>0</v>
      </c>
      <c r="R109" s="102">
        <v>1</v>
      </c>
      <c r="S109" s="132">
        <v>6</v>
      </c>
      <c r="T109" s="119">
        <f t="shared" si="62"/>
        <v>1</v>
      </c>
      <c r="U109" s="120"/>
      <c r="W109" s="121">
        <f t="shared" si="63"/>
        <v>6</v>
      </c>
      <c r="Z109" s="121">
        <f t="shared" si="64"/>
        <v>6</v>
      </c>
      <c r="AA109" s="121" t="s">
        <v>153</v>
      </c>
      <c r="AU109" s="121">
        <f t="shared" si="65"/>
        <v>6</v>
      </c>
      <c r="AV109" s="121" t="s">
        <v>144</v>
      </c>
    </row>
    <row r="110" spans="2:48" s="121" customFormat="1" hidden="1" x14ac:dyDescent="0.25">
      <c r="B110" s="101">
        <v>16</v>
      </c>
      <c r="C110" s="122" t="s">
        <v>114</v>
      </c>
      <c r="D110" s="101">
        <v>48</v>
      </c>
      <c r="E110" s="98">
        <v>44</v>
      </c>
      <c r="F110" s="98">
        <v>44</v>
      </c>
      <c r="G110" s="98"/>
      <c r="H110" s="98"/>
      <c r="I110" s="64">
        <f>F110/E110</f>
        <v>1</v>
      </c>
      <c r="J110" s="103">
        <v>48</v>
      </c>
      <c r="K110" s="65">
        <f t="shared" si="58"/>
        <v>1</v>
      </c>
      <c r="L110" s="104">
        <v>48</v>
      </c>
      <c r="M110" s="129">
        <f t="shared" si="59"/>
        <v>1</v>
      </c>
      <c r="N110" s="105">
        <v>48</v>
      </c>
      <c r="O110" s="130">
        <f t="shared" si="60"/>
        <v>1</v>
      </c>
      <c r="P110" s="131">
        <v>4</v>
      </c>
      <c r="Q110" s="131">
        <v>4</v>
      </c>
      <c r="R110" s="102">
        <f>Q110/P110</f>
        <v>1</v>
      </c>
      <c r="S110" s="132">
        <v>48</v>
      </c>
      <c r="T110" s="119">
        <f t="shared" si="62"/>
        <v>1</v>
      </c>
      <c r="U110" s="120"/>
      <c r="W110" s="121">
        <f t="shared" si="63"/>
        <v>48</v>
      </c>
      <c r="Z110" s="121">
        <f t="shared" si="64"/>
        <v>48</v>
      </c>
      <c r="AA110" s="121" t="s">
        <v>153</v>
      </c>
      <c r="AU110" s="121">
        <f t="shared" si="65"/>
        <v>48</v>
      </c>
      <c r="AV110" s="121" t="s">
        <v>144</v>
      </c>
    </row>
    <row r="111" spans="2:48" s="121" customFormat="1" hidden="1" x14ac:dyDescent="0.25">
      <c r="B111" s="101">
        <v>17</v>
      </c>
      <c r="C111" s="122" t="s">
        <v>115</v>
      </c>
      <c r="D111" s="101">
        <v>2</v>
      </c>
      <c r="E111" s="98">
        <f>D111-P111</f>
        <v>0</v>
      </c>
      <c r="F111" s="98">
        <f>E111</f>
        <v>0</v>
      </c>
      <c r="G111" s="98"/>
      <c r="H111" s="98"/>
      <c r="I111" s="64">
        <v>1</v>
      </c>
      <c r="J111" s="103">
        <v>2</v>
      </c>
      <c r="K111" s="65">
        <f t="shared" si="58"/>
        <v>1</v>
      </c>
      <c r="L111" s="104">
        <v>2</v>
      </c>
      <c r="M111" s="129">
        <f t="shared" si="59"/>
        <v>1</v>
      </c>
      <c r="N111" s="105">
        <v>2</v>
      </c>
      <c r="O111" s="130">
        <f t="shared" si="60"/>
        <v>1</v>
      </c>
      <c r="P111" s="131">
        <v>2</v>
      </c>
      <c r="Q111" s="131">
        <v>2</v>
      </c>
      <c r="R111" s="102">
        <f>Q111/P111</f>
        <v>1</v>
      </c>
      <c r="S111" s="132">
        <v>2</v>
      </c>
      <c r="T111" s="119">
        <f t="shared" si="62"/>
        <v>1</v>
      </c>
      <c r="U111" s="120"/>
      <c r="W111" s="121">
        <f t="shared" si="63"/>
        <v>2</v>
      </c>
      <c r="Z111" s="121">
        <f t="shared" si="64"/>
        <v>2</v>
      </c>
      <c r="AA111" s="121" t="s">
        <v>153</v>
      </c>
      <c r="AU111" s="121">
        <f t="shared" si="65"/>
        <v>2</v>
      </c>
      <c r="AV111" s="121" t="s">
        <v>144</v>
      </c>
    </row>
    <row r="112" spans="2:48" s="126" customFormat="1" hidden="1" x14ac:dyDescent="0.25">
      <c r="B112" s="280" t="s">
        <v>46</v>
      </c>
      <c r="C112" s="280"/>
      <c r="D112" s="123">
        <f>SUM(D95:D111)</f>
        <v>377</v>
      </c>
      <c r="E112" s="123">
        <f>SUM(E95:E111)</f>
        <v>276</v>
      </c>
      <c r="F112" s="123">
        <f>SUM(F95:F111)</f>
        <v>276</v>
      </c>
      <c r="G112" s="123"/>
      <c r="H112" s="123"/>
      <c r="I112" s="124">
        <f>F112/E112</f>
        <v>1</v>
      </c>
      <c r="J112" s="123">
        <f>SUM(J95:J111)</f>
        <v>377</v>
      </c>
      <c r="K112" s="124">
        <f t="shared" si="58"/>
        <v>1</v>
      </c>
      <c r="L112" s="123">
        <f>SUM(L95:L111)</f>
        <v>377</v>
      </c>
      <c r="M112" s="124">
        <f t="shared" si="59"/>
        <v>1</v>
      </c>
      <c r="N112" s="123">
        <f>SUM(N95:N111)</f>
        <v>377</v>
      </c>
      <c r="O112" s="124">
        <f t="shared" si="60"/>
        <v>1</v>
      </c>
      <c r="P112" s="123">
        <f>SUM(P95:P111)</f>
        <v>101</v>
      </c>
      <c r="Q112" s="123">
        <f>SUM(Q95:Q111)</f>
        <v>101</v>
      </c>
      <c r="R112" s="124">
        <f>Q112/P112</f>
        <v>1</v>
      </c>
      <c r="S112" s="123">
        <f>SUM(S95:S111)</f>
        <v>343</v>
      </c>
      <c r="T112" s="124">
        <f t="shared" si="62"/>
        <v>0.90981432360742709</v>
      </c>
      <c r="U112" s="120"/>
      <c r="W112" s="121">
        <f t="shared" si="63"/>
        <v>377</v>
      </c>
      <c r="X112" s="121"/>
    </row>
    <row r="113" spans="2:48" s="121" customFormat="1" hidden="1" x14ac:dyDescent="0.25">
      <c r="B113" s="281" t="s">
        <v>116</v>
      </c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3"/>
      <c r="T113" s="115"/>
      <c r="U113" s="120"/>
    </row>
    <row r="114" spans="2:48" s="121" customFormat="1" hidden="1" x14ac:dyDescent="0.25">
      <c r="B114" s="101">
        <v>1</v>
      </c>
      <c r="C114" s="122" t="s">
        <v>117</v>
      </c>
      <c r="D114" s="101">
        <v>11</v>
      </c>
      <c r="E114" s="98">
        <v>8</v>
      </c>
      <c r="F114" s="98">
        <f>E114</f>
        <v>8</v>
      </c>
      <c r="G114" s="98"/>
      <c r="H114" s="98"/>
      <c r="I114" s="64">
        <f t="shared" ref="I114:I120" si="66">F114/E114</f>
        <v>1</v>
      </c>
      <c r="J114" s="103">
        <v>11</v>
      </c>
      <c r="K114" s="65">
        <f t="shared" ref="K114:K136" si="67">J114/D114</f>
        <v>1</v>
      </c>
      <c r="L114" s="104">
        <v>11</v>
      </c>
      <c r="M114" s="129">
        <f t="shared" ref="M114:M136" si="68">L114/D114</f>
        <v>1</v>
      </c>
      <c r="N114" s="105">
        <v>11</v>
      </c>
      <c r="O114" s="130">
        <f t="shared" ref="O114:O136" si="69">N114/D114</f>
        <v>1</v>
      </c>
      <c r="P114" s="131">
        <v>3</v>
      </c>
      <c r="Q114" s="131">
        <v>3</v>
      </c>
      <c r="R114" s="102">
        <f>Q114/P114</f>
        <v>1</v>
      </c>
      <c r="S114" s="132">
        <v>11</v>
      </c>
      <c r="T114" s="119">
        <f t="shared" ref="T114:T136" si="70">S114/D114</f>
        <v>1</v>
      </c>
      <c r="U114" s="120"/>
      <c r="W114" s="121">
        <f t="shared" ref="W114:W135" si="71">E114+P114</f>
        <v>11</v>
      </c>
      <c r="X114" s="121" t="s">
        <v>144</v>
      </c>
      <c r="Z114" s="121">
        <f t="shared" ref="Z114:Z134" si="72">E114+P114</f>
        <v>11</v>
      </c>
      <c r="AA114" s="121" t="s">
        <v>153</v>
      </c>
      <c r="AU114" s="121">
        <f t="shared" ref="AU114:AU133" si="73">F114+Q114</f>
        <v>11</v>
      </c>
      <c r="AV114" s="121" t="s">
        <v>144</v>
      </c>
    </row>
    <row r="115" spans="2:48" s="121" customFormat="1" hidden="1" x14ac:dyDescent="0.25">
      <c r="B115" s="101">
        <v>2</v>
      </c>
      <c r="C115" s="122" t="s">
        <v>118</v>
      </c>
      <c r="D115" s="101">
        <v>4</v>
      </c>
      <c r="E115" s="98">
        <f>D115-P115</f>
        <v>4</v>
      </c>
      <c r="F115" s="98">
        <f>E115</f>
        <v>4</v>
      </c>
      <c r="G115" s="98"/>
      <c r="H115" s="98"/>
      <c r="I115" s="64">
        <f t="shared" si="66"/>
        <v>1</v>
      </c>
      <c r="J115" s="103">
        <v>4</v>
      </c>
      <c r="K115" s="65">
        <f t="shared" si="67"/>
        <v>1</v>
      </c>
      <c r="L115" s="104">
        <v>4</v>
      </c>
      <c r="M115" s="129">
        <f t="shared" si="68"/>
        <v>1</v>
      </c>
      <c r="N115" s="105">
        <v>4</v>
      </c>
      <c r="O115" s="130">
        <f t="shared" si="69"/>
        <v>1</v>
      </c>
      <c r="P115" s="131">
        <v>0</v>
      </c>
      <c r="Q115" s="131">
        <v>0</v>
      </c>
      <c r="R115" s="102">
        <v>1</v>
      </c>
      <c r="S115" s="132">
        <v>4</v>
      </c>
      <c r="T115" s="119">
        <f t="shared" si="70"/>
        <v>1</v>
      </c>
      <c r="U115" s="120"/>
      <c r="W115" s="121">
        <f t="shared" si="71"/>
        <v>4</v>
      </c>
      <c r="X115" s="121" t="s">
        <v>144</v>
      </c>
      <c r="Z115" s="121">
        <f t="shared" si="72"/>
        <v>4</v>
      </c>
      <c r="AA115" s="121" t="s">
        <v>153</v>
      </c>
      <c r="AU115" s="121">
        <f t="shared" si="73"/>
        <v>4</v>
      </c>
      <c r="AV115" s="121" t="s">
        <v>144</v>
      </c>
    </row>
    <row r="116" spans="2:48" s="121" customFormat="1" hidden="1" x14ac:dyDescent="0.25">
      <c r="B116" s="101">
        <v>3</v>
      </c>
      <c r="C116" s="122" t="s">
        <v>119</v>
      </c>
      <c r="D116" s="101">
        <v>6</v>
      </c>
      <c r="E116" s="98">
        <v>4</v>
      </c>
      <c r="F116" s="98">
        <v>4</v>
      </c>
      <c r="G116" s="98"/>
      <c r="H116" s="98"/>
      <c r="I116" s="64">
        <f t="shared" si="66"/>
        <v>1</v>
      </c>
      <c r="J116" s="103">
        <v>6</v>
      </c>
      <c r="K116" s="65">
        <f t="shared" si="67"/>
        <v>1</v>
      </c>
      <c r="L116" s="104">
        <v>6</v>
      </c>
      <c r="M116" s="129">
        <f t="shared" si="68"/>
        <v>1</v>
      </c>
      <c r="N116" s="105">
        <v>6</v>
      </c>
      <c r="O116" s="130">
        <f t="shared" si="69"/>
        <v>1</v>
      </c>
      <c r="P116" s="131">
        <v>2</v>
      </c>
      <c r="Q116" s="131">
        <v>2</v>
      </c>
      <c r="R116" s="102">
        <f>Q116/P116</f>
        <v>1</v>
      </c>
      <c r="S116" s="132">
        <v>6</v>
      </c>
      <c r="T116" s="119">
        <f t="shared" si="70"/>
        <v>1</v>
      </c>
      <c r="U116" s="120"/>
      <c r="W116" s="121">
        <f t="shared" si="71"/>
        <v>6</v>
      </c>
      <c r="X116" s="121" t="s">
        <v>144</v>
      </c>
      <c r="Z116" s="121">
        <f t="shared" si="72"/>
        <v>6</v>
      </c>
      <c r="AA116" s="121" t="s">
        <v>153</v>
      </c>
      <c r="AU116" s="121">
        <f t="shared" si="73"/>
        <v>6</v>
      </c>
      <c r="AV116" s="121" t="s">
        <v>144</v>
      </c>
    </row>
    <row r="117" spans="2:48" s="121" customFormat="1" hidden="1" x14ac:dyDescent="0.25">
      <c r="B117" s="101">
        <v>4</v>
      </c>
      <c r="C117" s="122" t="s">
        <v>120</v>
      </c>
      <c r="D117" s="101">
        <v>2</v>
      </c>
      <c r="E117" s="98">
        <v>1</v>
      </c>
      <c r="F117" s="98">
        <v>1</v>
      </c>
      <c r="G117" s="98"/>
      <c r="H117" s="98"/>
      <c r="I117" s="64">
        <f t="shared" si="66"/>
        <v>1</v>
      </c>
      <c r="J117" s="103">
        <v>2</v>
      </c>
      <c r="K117" s="65">
        <f t="shared" si="67"/>
        <v>1</v>
      </c>
      <c r="L117" s="104">
        <v>2</v>
      </c>
      <c r="M117" s="129">
        <f t="shared" si="68"/>
        <v>1</v>
      </c>
      <c r="N117" s="105">
        <v>2</v>
      </c>
      <c r="O117" s="130">
        <f t="shared" si="69"/>
        <v>1</v>
      </c>
      <c r="P117" s="131">
        <v>1</v>
      </c>
      <c r="Q117" s="131">
        <v>1</v>
      </c>
      <c r="R117" s="102">
        <f>Q117/P117</f>
        <v>1</v>
      </c>
      <c r="S117" s="132">
        <v>2</v>
      </c>
      <c r="T117" s="119">
        <f t="shared" si="70"/>
        <v>1</v>
      </c>
      <c r="U117" s="120"/>
      <c r="W117" s="121">
        <f t="shared" si="71"/>
        <v>2</v>
      </c>
      <c r="X117" s="121" t="s">
        <v>144</v>
      </c>
      <c r="Z117" s="121">
        <f t="shared" si="72"/>
        <v>2</v>
      </c>
      <c r="AA117" s="121" t="s">
        <v>153</v>
      </c>
      <c r="AU117" s="121">
        <f t="shared" si="73"/>
        <v>2</v>
      </c>
      <c r="AV117" s="121" t="s">
        <v>144</v>
      </c>
    </row>
    <row r="118" spans="2:48" s="121" customFormat="1" hidden="1" x14ac:dyDescent="0.25">
      <c r="B118" s="101">
        <v>5</v>
      </c>
      <c r="C118" s="122" t="s">
        <v>121</v>
      </c>
      <c r="D118" s="101">
        <v>5</v>
      </c>
      <c r="E118" s="98">
        <f>D118-P118</f>
        <v>4</v>
      </c>
      <c r="F118" s="98">
        <f>E118</f>
        <v>4</v>
      </c>
      <c r="G118" s="98"/>
      <c r="H118" s="98"/>
      <c r="I118" s="64">
        <f t="shared" si="66"/>
        <v>1</v>
      </c>
      <c r="J118" s="103">
        <v>5</v>
      </c>
      <c r="K118" s="65">
        <f t="shared" si="67"/>
        <v>1</v>
      </c>
      <c r="L118" s="104">
        <v>5</v>
      </c>
      <c r="M118" s="129">
        <f t="shared" si="68"/>
        <v>1</v>
      </c>
      <c r="N118" s="105">
        <v>5</v>
      </c>
      <c r="O118" s="130">
        <f t="shared" si="69"/>
        <v>1</v>
      </c>
      <c r="P118" s="131">
        <v>1</v>
      </c>
      <c r="Q118" s="131">
        <v>1</v>
      </c>
      <c r="R118" s="102">
        <f>Q118/P118</f>
        <v>1</v>
      </c>
      <c r="S118" s="132">
        <v>5</v>
      </c>
      <c r="T118" s="119">
        <f t="shared" si="70"/>
        <v>1</v>
      </c>
      <c r="U118" s="120"/>
      <c r="W118" s="121">
        <f t="shared" si="71"/>
        <v>5</v>
      </c>
      <c r="X118" s="121" t="s">
        <v>144</v>
      </c>
      <c r="Z118" s="121">
        <f t="shared" si="72"/>
        <v>5</v>
      </c>
      <c r="AA118" s="121" t="s">
        <v>153</v>
      </c>
      <c r="AU118" s="121">
        <f t="shared" si="73"/>
        <v>5</v>
      </c>
      <c r="AV118" s="121" t="s">
        <v>144</v>
      </c>
    </row>
    <row r="119" spans="2:48" s="121" customFormat="1" hidden="1" x14ac:dyDescent="0.25">
      <c r="B119" s="101">
        <v>6</v>
      </c>
      <c r="C119" s="122" t="s">
        <v>122</v>
      </c>
      <c r="D119" s="101">
        <v>30</v>
      </c>
      <c r="E119" s="98">
        <v>6</v>
      </c>
      <c r="F119" s="98">
        <f>E119</f>
        <v>6</v>
      </c>
      <c r="G119" s="98"/>
      <c r="H119" s="98"/>
      <c r="I119" s="64">
        <f t="shared" si="66"/>
        <v>1</v>
      </c>
      <c r="J119" s="103">
        <v>30</v>
      </c>
      <c r="K119" s="65">
        <f t="shared" si="67"/>
        <v>1</v>
      </c>
      <c r="L119" s="104">
        <v>30</v>
      </c>
      <c r="M119" s="129">
        <f t="shared" si="68"/>
        <v>1</v>
      </c>
      <c r="N119" s="105">
        <v>30</v>
      </c>
      <c r="O119" s="130">
        <f t="shared" si="69"/>
        <v>1</v>
      </c>
      <c r="P119" s="131">
        <v>24</v>
      </c>
      <c r="Q119" s="131">
        <v>24</v>
      </c>
      <c r="R119" s="102">
        <f>Q119/P119</f>
        <v>1</v>
      </c>
      <c r="S119" s="132">
        <v>30</v>
      </c>
      <c r="T119" s="119">
        <f t="shared" si="70"/>
        <v>1</v>
      </c>
      <c r="U119" s="120"/>
      <c r="W119" s="121">
        <f t="shared" si="71"/>
        <v>30</v>
      </c>
      <c r="X119" s="121" t="s">
        <v>144</v>
      </c>
      <c r="Z119" s="121">
        <f t="shared" si="72"/>
        <v>30</v>
      </c>
      <c r="AA119" s="121" t="s">
        <v>153</v>
      </c>
      <c r="AU119" s="121">
        <f t="shared" si="73"/>
        <v>30</v>
      </c>
      <c r="AV119" s="121" t="s">
        <v>144</v>
      </c>
    </row>
    <row r="120" spans="2:48" s="121" customFormat="1" hidden="1" x14ac:dyDescent="0.25">
      <c r="B120" s="101">
        <v>7</v>
      </c>
      <c r="C120" s="122" t="s">
        <v>123</v>
      </c>
      <c r="D120" s="101">
        <v>17</v>
      </c>
      <c r="E120" s="98">
        <v>3</v>
      </c>
      <c r="F120" s="98">
        <v>3</v>
      </c>
      <c r="G120" s="98"/>
      <c r="H120" s="98"/>
      <c r="I120" s="64">
        <f t="shared" si="66"/>
        <v>1</v>
      </c>
      <c r="J120" s="103">
        <v>17</v>
      </c>
      <c r="K120" s="65">
        <f t="shared" si="67"/>
        <v>1</v>
      </c>
      <c r="L120" s="104">
        <v>17</v>
      </c>
      <c r="M120" s="129">
        <f t="shared" si="68"/>
        <v>1</v>
      </c>
      <c r="N120" s="105">
        <v>17</v>
      </c>
      <c r="O120" s="130">
        <f t="shared" si="69"/>
        <v>1</v>
      </c>
      <c r="P120" s="131">
        <v>14</v>
      </c>
      <c r="Q120" s="131">
        <v>14</v>
      </c>
      <c r="R120" s="102">
        <v>1</v>
      </c>
      <c r="S120" s="132">
        <v>17</v>
      </c>
      <c r="T120" s="119">
        <f t="shared" si="70"/>
        <v>1</v>
      </c>
      <c r="U120" s="120"/>
      <c r="W120" s="121">
        <f t="shared" si="71"/>
        <v>17</v>
      </c>
      <c r="X120" s="121" t="s">
        <v>144</v>
      </c>
      <c r="Z120" s="121">
        <f t="shared" si="72"/>
        <v>17</v>
      </c>
      <c r="AA120" s="121" t="s">
        <v>153</v>
      </c>
      <c r="AU120" s="121">
        <f t="shared" si="73"/>
        <v>17</v>
      </c>
      <c r="AV120" s="121" t="s">
        <v>144</v>
      </c>
    </row>
    <row r="121" spans="2:48" s="121" customFormat="1" hidden="1" x14ac:dyDescent="0.25">
      <c r="B121" s="101">
        <v>8</v>
      </c>
      <c r="C121" s="122" t="s">
        <v>124</v>
      </c>
      <c r="D121" s="101">
        <v>3</v>
      </c>
      <c r="E121" s="98">
        <v>0</v>
      </c>
      <c r="F121" s="98">
        <f>E121</f>
        <v>0</v>
      </c>
      <c r="G121" s="98"/>
      <c r="H121" s="98"/>
      <c r="I121" s="64">
        <v>1</v>
      </c>
      <c r="J121" s="103">
        <v>3</v>
      </c>
      <c r="K121" s="65">
        <f t="shared" si="67"/>
        <v>1</v>
      </c>
      <c r="L121" s="104">
        <v>3</v>
      </c>
      <c r="M121" s="129">
        <f t="shared" si="68"/>
        <v>1</v>
      </c>
      <c r="N121" s="105">
        <v>3</v>
      </c>
      <c r="O121" s="130">
        <f t="shared" si="69"/>
        <v>1</v>
      </c>
      <c r="P121" s="131">
        <v>3</v>
      </c>
      <c r="Q121" s="131">
        <v>3</v>
      </c>
      <c r="R121" s="102">
        <v>1</v>
      </c>
      <c r="S121" s="132">
        <v>3</v>
      </c>
      <c r="T121" s="119">
        <f t="shared" si="70"/>
        <v>1</v>
      </c>
      <c r="U121" s="120"/>
      <c r="W121" s="121">
        <f t="shared" si="71"/>
        <v>3</v>
      </c>
      <c r="X121" s="121" t="s">
        <v>144</v>
      </c>
      <c r="Z121" s="121">
        <f t="shared" si="72"/>
        <v>3</v>
      </c>
      <c r="AA121" s="121" t="s">
        <v>153</v>
      </c>
      <c r="AU121" s="121">
        <f t="shared" si="73"/>
        <v>3</v>
      </c>
      <c r="AV121" s="121" t="s">
        <v>144</v>
      </c>
    </row>
    <row r="122" spans="2:48" s="121" customFormat="1" hidden="1" x14ac:dyDescent="0.25">
      <c r="B122" s="101">
        <v>9</v>
      </c>
      <c r="C122" s="122" t="s">
        <v>125</v>
      </c>
      <c r="D122" s="101">
        <v>5</v>
      </c>
      <c r="E122" s="98">
        <v>0</v>
      </c>
      <c r="F122" s="98">
        <f>E122</f>
        <v>0</v>
      </c>
      <c r="G122" s="98"/>
      <c r="H122" s="98"/>
      <c r="I122" s="64">
        <v>1</v>
      </c>
      <c r="J122" s="103">
        <v>5</v>
      </c>
      <c r="K122" s="65">
        <f t="shared" si="67"/>
        <v>1</v>
      </c>
      <c r="L122" s="104">
        <v>5</v>
      </c>
      <c r="M122" s="129">
        <f t="shared" si="68"/>
        <v>1</v>
      </c>
      <c r="N122" s="105">
        <v>5</v>
      </c>
      <c r="O122" s="130">
        <f t="shared" si="69"/>
        <v>1</v>
      </c>
      <c r="P122" s="131">
        <v>5</v>
      </c>
      <c r="Q122" s="131">
        <v>5</v>
      </c>
      <c r="R122" s="102">
        <f>Q122/P122</f>
        <v>1</v>
      </c>
      <c r="S122" s="132">
        <v>5</v>
      </c>
      <c r="T122" s="119">
        <f t="shared" si="70"/>
        <v>1</v>
      </c>
      <c r="U122" s="120"/>
      <c r="W122" s="121">
        <f t="shared" si="71"/>
        <v>5</v>
      </c>
      <c r="X122" s="121" t="s">
        <v>144</v>
      </c>
      <c r="Z122" s="121">
        <f t="shared" si="72"/>
        <v>5</v>
      </c>
      <c r="AA122" s="121" t="s">
        <v>153</v>
      </c>
      <c r="AU122" s="121">
        <f t="shared" si="73"/>
        <v>5</v>
      </c>
      <c r="AV122" s="121" t="s">
        <v>144</v>
      </c>
    </row>
    <row r="123" spans="2:48" s="121" customFormat="1" hidden="1" x14ac:dyDescent="0.25">
      <c r="B123" s="101">
        <v>10</v>
      </c>
      <c r="C123" s="122" t="s">
        <v>126</v>
      </c>
      <c r="D123" s="101">
        <v>3</v>
      </c>
      <c r="E123" s="98">
        <v>0</v>
      </c>
      <c r="F123" s="98">
        <f>E123</f>
        <v>0</v>
      </c>
      <c r="G123" s="98"/>
      <c r="H123" s="98"/>
      <c r="I123" s="64">
        <v>1</v>
      </c>
      <c r="J123" s="103">
        <v>3</v>
      </c>
      <c r="K123" s="65">
        <f t="shared" si="67"/>
        <v>1</v>
      </c>
      <c r="L123" s="104">
        <v>3</v>
      </c>
      <c r="M123" s="129">
        <f t="shared" si="68"/>
        <v>1</v>
      </c>
      <c r="N123" s="105">
        <v>3</v>
      </c>
      <c r="O123" s="130">
        <f t="shared" si="69"/>
        <v>1</v>
      </c>
      <c r="P123" s="131">
        <v>3</v>
      </c>
      <c r="Q123" s="131">
        <v>3</v>
      </c>
      <c r="R123" s="102">
        <v>1</v>
      </c>
      <c r="S123" s="132">
        <v>3</v>
      </c>
      <c r="T123" s="119">
        <f t="shared" si="70"/>
        <v>1</v>
      </c>
      <c r="U123" s="120"/>
      <c r="W123" s="121">
        <f t="shared" si="71"/>
        <v>3</v>
      </c>
      <c r="X123" s="121" t="s">
        <v>144</v>
      </c>
      <c r="Z123" s="121">
        <f t="shared" si="72"/>
        <v>3</v>
      </c>
      <c r="AA123" s="121" t="s">
        <v>153</v>
      </c>
      <c r="AU123" s="121">
        <f t="shared" si="73"/>
        <v>3</v>
      </c>
      <c r="AV123" s="121" t="s">
        <v>144</v>
      </c>
    </row>
    <row r="124" spans="2:48" s="121" customFormat="1" hidden="1" x14ac:dyDescent="0.25">
      <c r="B124" s="101">
        <v>11</v>
      </c>
      <c r="C124" s="122" t="s">
        <v>127</v>
      </c>
      <c r="D124" s="101">
        <v>12</v>
      </c>
      <c r="E124" s="98">
        <v>4</v>
      </c>
      <c r="F124" s="98">
        <v>4</v>
      </c>
      <c r="G124" s="98"/>
      <c r="H124" s="98"/>
      <c r="I124" s="64">
        <f>F124/E124</f>
        <v>1</v>
      </c>
      <c r="J124" s="103">
        <v>12</v>
      </c>
      <c r="K124" s="65">
        <f t="shared" si="67"/>
        <v>1</v>
      </c>
      <c r="L124" s="104">
        <v>12</v>
      </c>
      <c r="M124" s="129">
        <f t="shared" si="68"/>
        <v>1</v>
      </c>
      <c r="N124" s="105">
        <v>12</v>
      </c>
      <c r="O124" s="130">
        <f t="shared" si="69"/>
        <v>1</v>
      </c>
      <c r="P124" s="131">
        <v>8</v>
      </c>
      <c r="Q124" s="131">
        <v>8</v>
      </c>
      <c r="R124" s="102">
        <f>Q124/P124</f>
        <v>1</v>
      </c>
      <c r="S124" s="132">
        <v>12</v>
      </c>
      <c r="T124" s="119">
        <f t="shared" si="70"/>
        <v>1</v>
      </c>
      <c r="U124" s="120"/>
      <c r="W124" s="121">
        <f t="shared" si="71"/>
        <v>12</v>
      </c>
      <c r="X124" s="121" t="s">
        <v>144</v>
      </c>
      <c r="Z124" s="121">
        <f t="shared" si="72"/>
        <v>12</v>
      </c>
      <c r="AA124" s="121" t="s">
        <v>153</v>
      </c>
      <c r="AU124" s="121">
        <f t="shared" si="73"/>
        <v>12</v>
      </c>
      <c r="AV124" s="121" t="s">
        <v>144</v>
      </c>
    </row>
    <row r="125" spans="2:48" s="121" customFormat="1" hidden="1" x14ac:dyDescent="0.25">
      <c r="B125" s="101">
        <v>12</v>
      </c>
      <c r="C125" s="122" t="s">
        <v>128</v>
      </c>
      <c r="D125" s="101">
        <v>4</v>
      </c>
      <c r="E125" s="98">
        <v>0</v>
      </c>
      <c r="F125" s="98">
        <f>E125</f>
        <v>0</v>
      </c>
      <c r="G125" s="98"/>
      <c r="H125" s="98"/>
      <c r="I125" s="64">
        <v>1</v>
      </c>
      <c r="J125" s="103">
        <v>4</v>
      </c>
      <c r="K125" s="65">
        <f t="shared" si="67"/>
        <v>1</v>
      </c>
      <c r="L125" s="104">
        <v>4</v>
      </c>
      <c r="M125" s="129">
        <f t="shared" si="68"/>
        <v>1</v>
      </c>
      <c r="N125" s="105">
        <v>4</v>
      </c>
      <c r="O125" s="130">
        <f t="shared" si="69"/>
        <v>1</v>
      </c>
      <c r="P125" s="131">
        <v>4</v>
      </c>
      <c r="Q125" s="131">
        <v>4</v>
      </c>
      <c r="R125" s="102">
        <v>1</v>
      </c>
      <c r="S125" s="132">
        <v>4</v>
      </c>
      <c r="T125" s="119">
        <f t="shared" si="70"/>
        <v>1</v>
      </c>
      <c r="U125" s="120"/>
      <c r="W125" s="121">
        <f t="shared" si="71"/>
        <v>4</v>
      </c>
      <c r="X125" s="121" t="s">
        <v>144</v>
      </c>
      <c r="Z125" s="121">
        <f t="shared" si="72"/>
        <v>4</v>
      </c>
      <c r="AA125" s="121" t="s">
        <v>153</v>
      </c>
      <c r="AU125" s="121">
        <f t="shared" si="73"/>
        <v>4</v>
      </c>
      <c r="AV125" s="121" t="s">
        <v>144</v>
      </c>
    </row>
    <row r="126" spans="2:48" s="121" customFormat="1" hidden="1" x14ac:dyDescent="0.25">
      <c r="B126" s="101">
        <v>13</v>
      </c>
      <c r="C126" s="122" t="s">
        <v>129</v>
      </c>
      <c r="D126" s="101">
        <v>2</v>
      </c>
      <c r="E126" s="98">
        <v>0</v>
      </c>
      <c r="F126" s="98">
        <v>0</v>
      </c>
      <c r="G126" s="98"/>
      <c r="H126" s="98"/>
      <c r="I126" s="64">
        <v>1</v>
      </c>
      <c r="J126" s="103">
        <v>2</v>
      </c>
      <c r="K126" s="65">
        <f t="shared" si="67"/>
        <v>1</v>
      </c>
      <c r="L126" s="104">
        <v>2</v>
      </c>
      <c r="M126" s="129">
        <f t="shared" si="68"/>
        <v>1</v>
      </c>
      <c r="N126" s="105">
        <v>2</v>
      </c>
      <c r="O126" s="130">
        <f t="shared" si="69"/>
        <v>1</v>
      </c>
      <c r="P126" s="131">
        <v>2</v>
      </c>
      <c r="Q126" s="131">
        <v>2</v>
      </c>
      <c r="R126" s="102">
        <v>1</v>
      </c>
      <c r="S126" s="132">
        <v>2</v>
      </c>
      <c r="T126" s="119">
        <f t="shared" si="70"/>
        <v>1</v>
      </c>
      <c r="U126" s="120"/>
      <c r="W126" s="121">
        <f t="shared" si="71"/>
        <v>2</v>
      </c>
      <c r="X126" s="121" t="s">
        <v>144</v>
      </c>
      <c r="Z126" s="121">
        <f t="shared" si="72"/>
        <v>2</v>
      </c>
      <c r="AA126" s="121" t="s">
        <v>153</v>
      </c>
      <c r="AU126" s="121">
        <f t="shared" si="73"/>
        <v>2</v>
      </c>
      <c r="AV126" s="121" t="s">
        <v>144</v>
      </c>
    </row>
    <row r="127" spans="2:48" s="121" customFormat="1" hidden="1" x14ac:dyDescent="0.25">
      <c r="B127" s="101">
        <v>14</v>
      </c>
      <c r="C127" s="122" t="s">
        <v>130</v>
      </c>
      <c r="D127" s="101">
        <v>3</v>
      </c>
      <c r="E127" s="98">
        <v>0</v>
      </c>
      <c r="F127" s="98">
        <f>E127</f>
        <v>0</v>
      </c>
      <c r="G127" s="98"/>
      <c r="H127" s="98"/>
      <c r="I127" s="64">
        <v>1</v>
      </c>
      <c r="J127" s="103">
        <v>3</v>
      </c>
      <c r="K127" s="65">
        <f t="shared" si="67"/>
        <v>1</v>
      </c>
      <c r="L127" s="104">
        <v>3</v>
      </c>
      <c r="M127" s="129">
        <f t="shared" si="68"/>
        <v>1</v>
      </c>
      <c r="N127" s="105">
        <v>3</v>
      </c>
      <c r="O127" s="130">
        <f t="shared" si="69"/>
        <v>1</v>
      </c>
      <c r="P127" s="131">
        <v>3</v>
      </c>
      <c r="Q127" s="131">
        <v>3</v>
      </c>
      <c r="R127" s="102">
        <v>1</v>
      </c>
      <c r="S127" s="132">
        <v>3</v>
      </c>
      <c r="T127" s="119">
        <f t="shared" si="70"/>
        <v>1</v>
      </c>
      <c r="U127" s="120"/>
      <c r="W127" s="121">
        <f t="shared" si="71"/>
        <v>3</v>
      </c>
      <c r="X127" s="121" t="s">
        <v>144</v>
      </c>
      <c r="Z127" s="121">
        <f t="shared" si="72"/>
        <v>3</v>
      </c>
      <c r="AA127" s="121" t="s">
        <v>153</v>
      </c>
      <c r="AU127" s="121">
        <f t="shared" si="73"/>
        <v>3</v>
      </c>
      <c r="AV127" s="121" t="s">
        <v>144</v>
      </c>
    </row>
    <row r="128" spans="2:48" s="121" customFormat="1" hidden="1" x14ac:dyDescent="0.25">
      <c r="B128" s="101">
        <v>15</v>
      </c>
      <c r="C128" s="122" t="s">
        <v>131</v>
      </c>
      <c r="D128" s="101">
        <v>3</v>
      </c>
      <c r="E128" s="98">
        <v>0</v>
      </c>
      <c r="F128" s="98">
        <f>E128</f>
        <v>0</v>
      </c>
      <c r="G128" s="98"/>
      <c r="H128" s="98"/>
      <c r="I128" s="64">
        <v>1</v>
      </c>
      <c r="J128" s="103">
        <v>3</v>
      </c>
      <c r="K128" s="65">
        <f t="shared" si="67"/>
        <v>1</v>
      </c>
      <c r="L128" s="104">
        <v>3</v>
      </c>
      <c r="M128" s="129">
        <f t="shared" si="68"/>
        <v>1</v>
      </c>
      <c r="N128" s="105">
        <v>3</v>
      </c>
      <c r="O128" s="130">
        <f t="shared" si="69"/>
        <v>1</v>
      </c>
      <c r="P128" s="131">
        <v>3</v>
      </c>
      <c r="Q128" s="131">
        <v>3</v>
      </c>
      <c r="R128" s="102">
        <v>1</v>
      </c>
      <c r="S128" s="132">
        <v>3</v>
      </c>
      <c r="T128" s="119">
        <f t="shared" si="70"/>
        <v>1</v>
      </c>
      <c r="U128" s="120"/>
      <c r="W128" s="121">
        <f t="shared" si="71"/>
        <v>3</v>
      </c>
      <c r="X128" s="121" t="s">
        <v>144</v>
      </c>
      <c r="Z128" s="121">
        <f t="shared" si="72"/>
        <v>3</v>
      </c>
      <c r="AA128" s="121" t="s">
        <v>153</v>
      </c>
      <c r="AU128" s="121">
        <f t="shared" si="73"/>
        <v>3</v>
      </c>
      <c r="AV128" s="121" t="s">
        <v>144</v>
      </c>
    </row>
    <row r="129" spans="2:48" s="121" customFormat="1" hidden="1" x14ac:dyDescent="0.25">
      <c r="B129" s="101">
        <v>16</v>
      </c>
      <c r="C129" s="122" t="s">
        <v>132</v>
      </c>
      <c r="D129" s="101">
        <v>5</v>
      </c>
      <c r="E129" s="98">
        <v>0</v>
      </c>
      <c r="F129" s="98">
        <f>E129</f>
        <v>0</v>
      </c>
      <c r="G129" s="98"/>
      <c r="H129" s="98"/>
      <c r="I129" s="64">
        <v>1</v>
      </c>
      <c r="J129" s="103">
        <v>5</v>
      </c>
      <c r="K129" s="65">
        <f t="shared" si="67"/>
        <v>1</v>
      </c>
      <c r="L129" s="104">
        <v>5</v>
      </c>
      <c r="M129" s="129">
        <f t="shared" si="68"/>
        <v>1</v>
      </c>
      <c r="N129" s="105">
        <v>5</v>
      </c>
      <c r="O129" s="130">
        <f t="shared" si="69"/>
        <v>1</v>
      </c>
      <c r="P129" s="131">
        <v>5</v>
      </c>
      <c r="Q129" s="131">
        <v>5</v>
      </c>
      <c r="R129" s="102">
        <f>Q129/P129</f>
        <v>1</v>
      </c>
      <c r="S129" s="132">
        <v>5</v>
      </c>
      <c r="T129" s="119">
        <f t="shared" si="70"/>
        <v>1</v>
      </c>
      <c r="U129" s="120"/>
      <c r="W129" s="121">
        <f t="shared" si="71"/>
        <v>5</v>
      </c>
      <c r="X129" s="121" t="s">
        <v>144</v>
      </c>
      <c r="Z129" s="121">
        <f t="shared" si="72"/>
        <v>5</v>
      </c>
      <c r="AA129" s="121" t="s">
        <v>153</v>
      </c>
      <c r="AU129" s="121">
        <f t="shared" si="73"/>
        <v>5</v>
      </c>
      <c r="AV129" s="121" t="s">
        <v>144</v>
      </c>
    </row>
    <row r="130" spans="2:48" s="121" customFormat="1" hidden="1" x14ac:dyDescent="0.25">
      <c r="B130" s="101">
        <v>17</v>
      </c>
      <c r="C130" s="122" t="s">
        <v>133</v>
      </c>
      <c r="D130" s="101">
        <v>4</v>
      </c>
      <c r="E130" s="98">
        <v>0</v>
      </c>
      <c r="F130" s="98">
        <v>0</v>
      </c>
      <c r="G130" s="98"/>
      <c r="H130" s="98"/>
      <c r="I130" s="64">
        <v>1</v>
      </c>
      <c r="J130" s="103">
        <v>4</v>
      </c>
      <c r="K130" s="65">
        <f t="shared" si="67"/>
        <v>1</v>
      </c>
      <c r="L130" s="104">
        <v>4</v>
      </c>
      <c r="M130" s="129">
        <f t="shared" si="68"/>
        <v>1</v>
      </c>
      <c r="N130" s="105">
        <v>4</v>
      </c>
      <c r="O130" s="130">
        <f t="shared" si="69"/>
        <v>1</v>
      </c>
      <c r="P130" s="131">
        <v>4</v>
      </c>
      <c r="Q130" s="131">
        <v>4</v>
      </c>
      <c r="R130" s="102">
        <v>1</v>
      </c>
      <c r="S130" s="132">
        <v>4</v>
      </c>
      <c r="T130" s="119">
        <f t="shared" si="70"/>
        <v>1</v>
      </c>
      <c r="U130" s="120"/>
      <c r="W130" s="121">
        <f t="shared" si="71"/>
        <v>4</v>
      </c>
      <c r="X130" s="121" t="s">
        <v>144</v>
      </c>
      <c r="Z130" s="121">
        <f t="shared" si="72"/>
        <v>4</v>
      </c>
      <c r="AA130" s="121" t="s">
        <v>153</v>
      </c>
      <c r="AU130" s="121">
        <f t="shared" si="73"/>
        <v>4</v>
      </c>
      <c r="AV130" s="121" t="s">
        <v>144</v>
      </c>
    </row>
    <row r="131" spans="2:48" s="121" customFormat="1" hidden="1" x14ac:dyDescent="0.25">
      <c r="B131" s="101">
        <v>18</v>
      </c>
      <c r="C131" s="122" t="s">
        <v>134</v>
      </c>
      <c r="D131" s="101">
        <v>5</v>
      </c>
      <c r="E131" s="98">
        <v>0</v>
      </c>
      <c r="F131" s="98">
        <f>E131</f>
        <v>0</v>
      </c>
      <c r="G131" s="98"/>
      <c r="H131" s="98"/>
      <c r="I131" s="64">
        <v>1</v>
      </c>
      <c r="J131" s="103">
        <v>5</v>
      </c>
      <c r="K131" s="65">
        <f t="shared" si="67"/>
        <v>1</v>
      </c>
      <c r="L131" s="104">
        <v>5</v>
      </c>
      <c r="M131" s="129">
        <f t="shared" si="68"/>
        <v>1</v>
      </c>
      <c r="N131" s="105">
        <v>5</v>
      </c>
      <c r="O131" s="130">
        <f t="shared" si="69"/>
        <v>1</v>
      </c>
      <c r="P131" s="131">
        <v>5</v>
      </c>
      <c r="Q131" s="131">
        <v>5</v>
      </c>
      <c r="R131" s="102">
        <f>Q131/P131</f>
        <v>1</v>
      </c>
      <c r="S131" s="132">
        <v>5</v>
      </c>
      <c r="T131" s="119">
        <f t="shared" si="70"/>
        <v>1</v>
      </c>
      <c r="U131" s="120"/>
      <c r="W131" s="121">
        <f t="shared" si="71"/>
        <v>5</v>
      </c>
      <c r="X131" s="121" t="s">
        <v>144</v>
      </c>
      <c r="Z131" s="121">
        <f t="shared" si="72"/>
        <v>5</v>
      </c>
      <c r="AA131" s="121" t="s">
        <v>153</v>
      </c>
      <c r="AU131" s="121">
        <f t="shared" si="73"/>
        <v>5</v>
      </c>
      <c r="AV131" s="121" t="s">
        <v>144</v>
      </c>
    </row>
    <row r="132" spans="2:48" s="121" customFormat="1" hidden="1" x14ac:dyDescent="0.25">
      <c r="B132" s="101">
        <v>19</v>
      </c>
      <c r="C132" s="122" t="s">
        <v>135</v>
      </c>
      <c r="D132" s="101">
        <v>5</v>
      </c>
      <c r="E132" s="98">
        <v>0</v>
      </c>
      <c r="F132" s="98">
        <v>0</v>
      </c>
      <c r="G132" s="98"/>
      <c r="H132" s="98"/>
      <c r="I132" s="64">
        <v>1</v>
      </c>
      <c r="J132" s="103">
        <v>5</v>
      </c>
      <c r="K132" s="65">
        <f t="shared" si="67"/>
        <v>1</v>
      </c>
      <c r="L132" s="104">
        <v>5</v>
      </c>
      <c r="M132" s="129">
        <f t="shared" si="68"/>
        <v>1</v>
      </c>
      <c r="N132" s="105">
        <v>5</v>
      </c>
      <c r="O132" s="130">
        <f t="shared" si="69"/>
        <v>1</v>
      </c>
      <c r="P132" s="131">
        <v>5</v>
      </c>
      <c r="Q132" s="131">
        <v>5</v>
      </c>
      <c r="R132" s="102">
        <v>1</v>
      </c>
      <c r="S132" s="132">
        <v>5</v>
      </c>
      <c r="T132" s="119">
        <f t="shared" si="70"/>
        <v>1</v>
      </c>
      <c r="U132" s="120"/>
      <c r="W132" s="121">
        <f t="shared" si="71"/>
        <v>5</v>
      </c>
      <c r="X132" s="121" t="s">
        <v>144</v>
      </c>
      <c r="Z132" s="121">
        <f t="shared" si="72"/>
        <v>5</v>
      </c>
      <c r="AA132" s="121" t="s">
        <v>153</v>
      </c>
      <c r="AU132" s="121">
        <f t="shared" si="73"/>
        <v>5</v>
      </c>
      <c r="AV132" s="121" t="s">
        <v>144</v>
      </c>
    </row>
    <row r="133" spans="2:48" s="121" customFormat="1" hidden="1" x14ac:dyDescent="0.25">
      <c r="B133" s="101">
        <v>20</v>
      </c>
      <c r="C133" s="122" t="s">
        <v>136</v>
      </c>
      <c r="D133" s="101">
        <v>4</v>
      </c>
      <c r="E133" s="98">
        <v>0</v>
      </c>
      <c r="F133" s="98">
        <f>E133</f>
        <v>0</v>
      </c>
      <c r="G133" s="98"/>
      <c r="H133" s="98"/>
      <c r="I133" s="64">
        <v>1</v>
      </c>
      <c r="J133" s="103">
        <v>4</v>
      </c>
      <c r="K133" s="65">
        <f t="shared" si="67"/>
        <v>1</v>
      </c>
      <c r="L133" s="104">
        <v>4</v>
      </c>
      <c r="M133" s="129">
        <f t="shared" si="68"/>
        <v>1</v>
      </c>
      <c r="N133" s="105">
        <v>4</v>
      </c>
      <c r="O133" s="130">
        <f t="shared" si="69"/>
        <v>1</v>
      </c>
      <c r="P133" s="131">
        <v>4</v>
      </c>
      <c r="Q133" s="131">
        <v>4</v>
      </c>
      <c r="R133" s="102">
        <f>Q133/P133</f>
        <v>1</v>
      </c>
      <c r="S133" s="132">
        <v>4</v>
      </c>
      <c r="T133" s="119">
        <f t="shared" si="70"/>
        <v>1</v>
      </c>
      <c r="U133" s="120"/>
      <c r="W133" s="121">
        <f t="shared" si="71"/>
        <v>4</v>
      </c>
      <c r="X133" s="121" t="s">
        <v>144</v>
      </c>
      <c r="Z133" s="121">
        <f t="shared" si="72"/>
        <v>4</v>
      </c>
      <c r="AA133" s="121" t="s">
        <v>153</v>
      </c>
      <c r="AU133" s="121">
        <f t="shared" si="73"/>
        <v>4</v>
      </c>
      <c r="AV133" s="121" t="s">
        <v>144</v>
      </c>
    </row>
    <row r="134" spans="2:48" s="121" customFormat="1" hidden="1" x14ac:dyDescent="0.25">
      <c r="B134" s="101">
        <v>21</v>
      </c>
      <c r="C134" s="122" t="s">
        <v>171</v>
      </c>
      <c r="D134" s="101">
        <v>20</v>
      </c>
      <c r="E134" s="98">
        <v>9</v>
      </c>
      <c r="F134" s="98">
        <v>9</v>
      </c>
      <c r="G134" s="98"/>
      <c r="H134" s="98"/>
      <c r="I134" s="64">
        <v>1</v>
      </c>
      <c r="J134" s="103">
        <v>20</v>
      </c>
      <c r="K134" s="65">
        <f t="shared" si="67"/>
        <v>1</v>
      </c>
      <c r="L134" s="104">
        <v>20</v>
      </c>
      <c r="M134" s="129">
        <f t="shared" si="68"/>
        <v>1</v>
      </c>
      <c r="N134" s="105">
        <v>20</v>
      </c>
      <c r="O134" s="130">
        <f t="shared" si="69"/>
        <v>1</v>
      </c>
      <c r="P134" s="131">
        <v>11</v>
      </c>
      <c r="Q134" s="131">
        <v>11</v>
      </c>
      <c r="R134" s="102">
        <f>Q134/P134</f>
        <v>1</v>
      </c>
      <c r="S134" s="132">
        <v>20</v>
      </c>
      <c r="T134" s="119">
        <f t="shared" si="70"/>
        <v>1</v>
      </c>
      <c r="U134" s="120"/>
      <c r="W134" s="121">
        <f t="shared" si="71"/>
        <v>20</v>
      </c>
      <c r="X134" s="121" t="s">
        <v>144</v>
      </c>
      <c r="Z134" s="121">
        <f t="shared" si="72"/>
        <v>20</v>
      </c>
      <c r="AA134" s="121" t="s">
        <v>153</v>
      </c>
    </row>
    <row r="135" spans="2:48" s="126" customFormat="1" hidden="1" x14ac:dyDescent="0.25">
      <c r="B135" s="280" t="s">
        <v>46</v>
      </c>
      <c r="C135" s="280"/>
      <c r="D135" s="123">
        <f>SUM(D114:D134)</f>
        <v>153</v>
      </c>
      <c r="E135" s="123">
        <f>SUM(E114:E134)</f>
        <v>43</v>
      </c>
      <c r="F135" s="123">
        <f>SUM(F114:F134)</f>
        <v>43</v>
      </c>
      <c r="G135" s="123"/>
      <c r="H135" s="123"/>
      <c r="I135" s="124">
        <f>F135/E135</f>
        <v>1</v>
      </c>
      <c r="J135" s="123">
        <f>SUM(J114:J134)</f>
        <v>153</v>
      </c>
      <c r="K135" s="124">
        <f t="shared" si="67"/>
        <v>1</v>
      </c>
      <c r="L135" s="123">
        <f>SUM(L114:L134)</f>
        <v>153</v>
      </c>
      <c r="M135" s="124">
        <f t="shared" si="68"/>
        <v>1</v>
      </c>
      <c r="N135" s="123">
        <f>SUM(N114:N134)</f>
        <v>153</v>
      </c>
      <c r="O135" s="124">
        <f t="shared" si="69"/>
        <v>1</v>
      </c>
      <c r="P135" s="123">
        <f>SUM(P114:P134)</f>
        <v>110</v>
      </c>
      <c r="Q135" s="123">
        <f>SUM(Q114:Q134)</f>
        <v>110</v>
      </c>
      <c r="R135" s="124">
        <f>Q135/P135</f>
        <v>1</v>
      </c>
      <c r="S135" s="123">
        <f>SUM(S114:S134)</f>
        <v>153</v>
      </c>
      <c r="T135" s="124">
        <f t="shared" si="70"/>
        <v>1</v>
      </c>
      <c r="U135" s="120"/>
      <c r="W135" s="121">
        <f t="shared" si="71"/>
        <v>153</v>
      </c>
      <c r="X135" s="121"/>
      <c r="AU135" s="121">
        <f>F135+Q135</f>
        <v>153</v>
      </c>
      <c r="AV135" s="121" t="s">
        <v>144</v>
      </c>
    </row>
    <row r="136" spans="2:48" s="121" customFormat="1" hidden="1" x14ac:dyDescent="0.25">
      <c r="B136" s="284" t="s">
        <v>21</v>
      </c>
      <c r="C136" s="284"/>
      <c r="D136" s="133">
        <f>D31+D42+D51+D59+D79+D93+D112+D135</f>
        <v>4479</v>
      </c>
      <c r="E136" s="133">
        <f>E31+E42+E51+E59+E79+E93+E112+E135</f>
        <v>3474</v>
      </c>
      <c r="F136" s="133">
        <f>F31+F42+F51+F59+F79+F93+F112+F135</f>
        <v>3474</v>
      </c>
      <c r="G136" s="133"/>
      <c r="H136" s="133"/>
      <c r="I136" s="134">
        <f>F136/E136</f>
        <v>1</v>
      </c>
      <c r="J136" s="133">
        <f>J31+J42+J51+J59+J79+J93+J112+J135</f>
        <v>4479</v>
      </c>
      <c r="K136" s="134">
        <f t="shared" si="67"/>
        <v>1</v>
      </c>
      <c r="L136" s="133">
        <f>L31+L42+L51+L59+L79+L93+L112+L135</f>
        <v>4479</v>
      </c>
      <c r="M136" s="134">
        <f t="shared" si="68"/>
        <v>1</v>
      </c>
      <c r="N136" s="133">
        <f>N31+N42+N51+N59+N79+N93+N112+N135</f>
        <v>4479</v>
      </c>
      <c r="O136" s="134">
        <f t="shared" si="69"/>
        <v>1</v>
      </c>
      <c r="P136" s="133">
        <f>P31+P42+P51+P59+P79+P93+P112+P135</f>
        <v>1005</v>
      </c>
      <c r="Q136" s="133">
        <f>Q31+Q42+Q51+Q59+Q79+Q93+Q112+Q135</f>
        <v>1005</v>
      </c>
      <c r="R136" s="134">
        <f>Q136/P136</f>
        <v>1</v>
      </c>
      <c r="S136" s="133">
        <f>S31+S42+S51+S59+S79+S93+S112+S135</f>
        <v>4159</v>
      </c>
      <c r="T136" s="134">
        <f t="shared" si="70"/>
        <v>0.92855548113418174</v>
      </c>
      <c r="U136" s="120"/>
    </row>
  </sheetData>
  <mergeCells count="34">
    <mergeCell ref="B1:T1"/>
    <mergeCell ref="B2:T2"/>
    <mergeCell ref="B3:T3"/>
    <mergeCell ref="B4:B5"/>
    <mergeCell ref="C4:C5"/>
    <mergeCell ref="D4:D5"/>
    <mergeCell ref="E4:I4"/>
    <mergeCell ref="J4:K5"/>
    <mergeCell ref="L4:O4"/>
    <mergeCell ref="P4:R4"/>
    <mergeCell ref="U4:U5"/>
    <mergeCell ref="F5:G5"/>
    <mergeCell ref="H5:I5"/>
    <mergeCell ref="L5:M5"/>
    <mergeCell ref="N5:O5"/>
    <mergeCell ref="Q5:R5"/>
    <mergeCell ref="B51:C51"/>
    <mergeCell ref="B52:T52"/>
    <mergeCell ref="B59:C59"/>
    <mergeCell ref="B60:T60"/>
    <mergeCell ref="S4:T4"/>
    <mergeCell ref="B6:T6"/>
    <mergeCell ref="B31:C31"/>
    <mergeCell ref="B32:T32"/>
    <mergeCell ref="B42:C42"/>
    <mergeCell ref="B43:T43"/>
    <mergeCell ref="B136:C136"/>
    <mergeCell ref="B79:C79"/>
    <mergeCell ref="B80:T80"/>
    <mergeCell ref="B94:T94"/>
    <mergeCell ref="B112:C112"/>
    <mergeCell ref="B113:S113"/>
    <mergeCell ref="B135:C135"/>
    <mergeCell ref="B93:C93"/>
  </mergeCells>
  <pageMargins left="0.13" right="0.06" top="0.13" bottom="0.16" header="0.27" footer="0.18"/>
  <pageSetup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0AB48-6F30-4587-9DA3-DE9739A639FB}">
  <dimension ref="B1:AV136"/>
  <sheetViews>
    <sheetView showGridLines="0" topLeftCell="A2" zoomScale="85" zoomScaleNormal="85" workbookViewId="0">
      <selection activeCell="P53" sqref="P53"/>
    </sheetView>
  </sheetViews>
  <sheetFormatPr defaultColWidth="8.7109375" defaultRowHeight="15" x14ac:dyDescent="0.25"/>
  <cols>
    <col min="1" max="1" width="8.7109375" style="112"/>
    <col min="2" max="2" width="6.5703125" style="135" customWidth="1"/>
    <col min="3" max="3" width="14.28515625" style="112" customWidth="1"/>
    <col min="4" max="4" width="8.7109375" style="135" customWidth="1"/>
    <col min="5" max="5" width="9.28515625" style="135" customWidth="1"/>
    <col min="6" max="8" width="7.28515625" style="135" customWidth="1"/>
    <col min="9" max="9" width="8.28515625" style="135" customWidth="1"/>
    <col min="10" max="10" width="5.42578125" style="135" customWidth="1"/>
    <col min="11" max="11" width="7.42578125" style="135" customWidth="1"/>
    <col min="12" max="12" width="6.28515625" style="135" customWidth="1"/>
    <col min="13" max="13" width="7.42578125" style="135" customWidth="1"/>
    <col min="14" max="14" width="7" style="135" customWidth="1"/>
    <col min="15" max="15" width="7.28515625" style="135" customWidth="1"/>
    <col min="16" max="16" width="9.7109375" style="135" customWidth="1"/>
    <col min="17" max="17" width="5.5703125" style="135" customWidth="1"/>
    <col min="18" max="18" width="7.42578125" style="135" bestFit="1" customWidth="1"/>
    <col min="19" max="19" width="8.5703125" style="135" customWidth="1"/>
    <col min="20" max="20" width="7.42578125" style="135" customWidth="1"/>
    <col min="21" max="21" width="36.5703125" style="111" hidden="1" customWidth="1"/>
    <col min="22" max="22" width="29.28515625" style="112" hidden="1" customWidth="1"/>
    <col min="23" max="23" width="8.7109375" style="112" hidden="1" customWidth="1"/>
    <col min="24" max="24" width="59" style="112" hidden="1" customWidth="1"/>
    <col min="25" max="26" width="8.7109375" style="112" hidden="1" customWidth="1"/>
    <col min="27" max="27" width="13.7109375" style="112" hidden="1" customWidth="1"/>
    <col min="28" max="48" width="8.7109375" style="112" customWidth="1"/>
    <col min="49" max="16384" width="8.7109375" style="112"/>
  </cols>
  <sheetData>
    <row r="1" spans="2:48" x14ac:dyDescent="0.25">
      <c r="B1" s="239" t="s"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</row>
    <row r="2" spans="2:48" x14ac:dyDescent="0.25">
      <c r="B2" s="239" t="s">
        <v>233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</row>
    <row r="3" spans="2:48" x14ac:dyDescent="0.25">
      <c r="B3" s="240" t="s">
        <v>142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</row>
    <row r="4" spans="2:48" ht="38.65" customHeight="1" x14ac:dyDescent="0.25">
      <c r="B4" s="241" t="s">
        <v>3</v>
      </c>
      <c r="C4" s="241" t="s">
        <v>25</v>
      </c>
      <c r="D4" s="300" t="s">
        <v>143</v>
      </c>
      <c r="E4" s="302" t="s">
        <v>173</v>
      </c>
      <c r="F4" s="302"/>
      <c r="G4" s="302"/>
      <c r="H4" s="302"/>
      <c r="I4" s="279"/>
      <c r="J4" s="303" t="s">
        <v>7</v>
      </c>
      <c r="K4" s="304"/>
      <c r="L4" s="307" t="s">
        <v>8</v>
      </c>
      <c r="M4" s="308"/>
      <c r="N4" s="308"/>
      <c r="O4" s="309"/>
      <c r="P4" s="273" t="s">
        <v>138</v>
      </c>
      <c r="Q4" s="274"/>
      <c r="R4" s="275"/>
      <c r="S4" s="298" t="s">
        <v>157</v>
      </c>
      <c r="T4" s="299"/>
      <c r="U4" s="259" t="s">
        <v>9</v>
      </c>
    </row>
    <row r="5" spans="2:48" ht="43.5" customHeight="1" x14ac:dyDescent="0.25">
      <c r="B5" s="241"/>
      <c r="C5" s="241"/>
      <c r="D5" s="301"/>
      <c r="E5" s="113" t="s">
        <v>5</v>
      </c>
      <c r="F5" s="310" t="s">
        <v>10</v>
      </c>
      <c r="G5" s="310"/>
      <c r="H5" s="278" t="s">
        <v>174</v>
      </c>
      <c r="I5" s="279"/>
      <c r="J5" s="305"/>
      <c r="K5" s="306"/>
      <c r="L5" s="311" t="s">
        <v>11</v>
      </c>
      <c r="M5" s="311"/>
      <c r="N5" s="312" t="s">
        <v>12</v>
      </c>
      <c r="O5" s="312"/>
      <c r="P5" s="114" t="s">
        <v>5</v>
      </c>
      <c r="Q5" s="278" t="s">
        <v>140</v>
      </c>
      <c r="R5" s="279"/>
      <c r="S5" s="155" t="s">
        <v>158</v>
      </c>
      <c r="T5" s="155" t="s">
        <v>159</v>
      </c>
      <c r="U5" s="259"/>
    </row>
    <row r="6" spans="2:48" hidden="1" x14ac:dyDescent="0.25">
      <c r="B6" s="281" t="s">
        <v>13</v>
      </c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3"/>
      <c r="U6" s="116"/>
    </row>
    <row r="7" spans="2:48" s="121" customFormat="1" hidden="1" x14ac:dyDescent="0.25">
      <c r="B7" s="117">
        <v>1</v>
      </c>
      <c r="C7" s="118" t="s">
        <v>27</v>
      </c>
      <c r="D7" s="117">
        <v>135</v>
      </c>
      <c r="E7" s="98">
        <v>116</v>
      </c>
      <c r="F7" s="98">
        <f>E7</f>
        <v>116</v>
      </c>
      <c r="G7" s="98"/>
      <c r="H7" s="98"/>
      <c r="I7" s="64">
        <f>F7/E7</f>
        <v>1</v>
      </c>
      <c r="J7" s="107">
        <v>135</v>
      </c>
      <c r="K7" s="65">
        <f t="shared" ref="K7:K30" si="0">J7/D7</f>
        <v>1</v>
      </c>
      <c r="L7" s="104">
        <v>135</v>
      </c>
      <c r="M7" s="66">
        <f t="shared" ref="M7:M31" si="1">L7/D7</f>
        <v>1</v>
      </c>
      <c r="N7" s="105">
        <v>135</v>
      </c>
      <c r="O7" s="106">
        <f>N7/D7</f>
        <v>1</v>
      </c>
      <c r="P7" s="98">
        <v>19</v>
      </c>
      <c r="Q7" s="98">
        <v>19</v>
      </c>
      <c r="R7" s="64">
        <f>Q7/P7</f>
        <v>1</v>
      </c>
      <c r="S7" s="156">
        <v>128</v>
      </c>
      <c r="T7" s="119">
        <f t="shared" ref="T7:T31" si="2">S7/D7</f>
        <v>0.94814814814814818</v>
      </c>
      <c r="U7" s="120"/>
      <c r="W7" s="121">
        <f t="shared" ref="W7:W30" si="3">E7+P7</f>
        <v>135</v>
      </c>
      <c r="Z7" s="121">
        <f>F7+Q7</f>
        <v>135</v>
      </c>
      <c r="AA7" s="121" t="s">
        <v>153</v>
      </c>
      <c r="AU7" s="121">
        <f t="shared" ref="AU7:AU26" si="4">F7+Q7</f>
        <v>135</v>
      </c>
      <c r="AV7" s="121" t="s">
        <v>144</v>
      </c>
    </row>
    <row r="8" spans="2:48" s="121" customFormat="1" hidden="1" x14ac:dyDescent="0.25">
      <c r="B8" s="117">
        <v>2</v>
      </c>
      <c r="C8" s="122" t="s">
        <v>151</v>
      </c>
      <c r="D8" s="117">
        <v>205</v>
      </c>
      <c r="E8" s="98">
        <v>177</v>
      </c>
      <c r="F8" s="98">
        <v>177</v>
      </c>
      <c r="G8" s="98"/>
      <c r="H8" s="98"/>
      <c r="I8" s="64">
        <f t="shared" ref="I8:I30" si="5">F8/E8</f>
        <v>1</v>
      </c>
      <c r="J8" s="107">
        <v>205</v>
      </c>
      <c r="K8" s="65">
        <f t="shared" si="0"/>
        <v>1</v>
      </c>
      <c r="L8" s="104">
        <v>205</v>
      </c>
      <c r="M8" s="66">
        <f t="shared" si="1"/>
        <v>1</v>
      </c>
      <c r="N8" s="105">
        <v>205</v>
      </c>
      <c r="O8" s="106">
        <f t="shared" ref="O8:O30" si="6">N8/D8</f>
        <v>1</v>
      </c>
      <c r="P8" s="98">
        <v>28</v>
      </c>
      <c r="Q8" s="98">
        <v>28</v>
      </c>
      <c r="R8" s="64">
        <f t="shared" ref="R8:R26" si="7">Q8/P8</f>
        <v>1</v>
      </c>
      <c r="S8" s="156">
        <v>205</v>
      </c>
      <c r="T8" s="119">
        <f t="shared" si="2"/>
        <v>1</v>
      </c>
      <c r="U8" s="120"/>
      <c r="W8" s="121">
        <f t="shared" si="3"/>
        <v>205</v>
      </c>
      <c r="Z8" s="121">
        <f t="shared" ref="Z8:Z30" si="8">E8+P8</f>
        <v>205</v>
      </c>
      <c r="AA8" s="121" t="s">
        <v>153</v>
      </c>
      <c r="AU8" s="121">
        <f t="shared" si="4"/>
        <v>205</v>
      </c>
      <c r="AV8" s="121" t="s">
        <v>144</v>
      </c>
    </row>
    <row r="9" spans="2:48" s="121" customFormat="1" hidden="1" x14ac:dyDescent="0.25">
      <c r="B9" s="117">
        <v>3</v>
      </c>
      <c r="C9" s="122" t="s">
        <v>152</v>
      </c>
      <c r="D9" s="117">
        <v>33</v>
      </c>
      <c r="E9" s="98">
        <v>29</v>
      </c>
      <c r="F9" s="98">
        <f t="shared" ref="F9" si="9">E9</f>
        <v>29</v>
      </c>
      <c r="G9" s="98"/>
      <c r="H9" s="98"/>
      <c r="I9" s="64">
        <f t="shared" si="5"/>
        <v>1</v>
      </c>
      <c r="J9" s="107">
        <v>33</v>
      </c>
      <c r="K9" s="65">
        <f t="shared" si="0"/>
        <v>1</v>
      </c>
      <c r="L9" s="104">
        <v>33</v>
      </c>
      <c r="M9" s="66">
        <f t="shared" si="1"/>
        <v>1</v>
      </c>
      <c r="N9" s="105">
        <v>33</v>
      </c>
      <c r="O9" s="106">
        <f t="shared" si="6"/>
        <v>1</v>
      </c>
      <c r="P9" s="98">
        <v>4</v>
      </c>
      <c r="Q9" s="98">
        <v>4</v>
      </c>
      <c r="R9" s="64">
        <f t="shared" si="7"/>
        <v>1</v>
      </c>
      <c r="S9" s="156">
        <v>33</v>
      </c>
      <c r="T9" s="119">
        <f t="shared" si="2"/>
        <v>1</v>
      </c>
      <c r="U9" s="120"/>
      <c r="W9" s="121">
        <f t="shared" si="3"/>
        <v>33</v>
      </c>
      <c r="Z9" s="121">
        <f t="shared" si="8"/>
        <v>33</v>
      </c>
      <c r="AA9" s="121" t="s">
        <v>153</v>
      </c>
    </row>
    <row r="10" spans="2:48" s="121" customFormat="1" hidden="1" x14ac:dyDescent="0.25">
      <c r="B10" s="117">
        <v>4</v>
      </c>
      <c r="C10" s="122" t="s">
        <v>29</v>
      </c>
      <c r="D10" s="117">
        <v>91</v>
      </c>
      <c r="E10" s="98">
        <v>75</v>
      </c>
      <c r="F10" s="98">
        <v>75</v>
      </c>
      <c r="G10" s="98"/>
      <c r="H10" s="98"/>
      <c r="I10" s="64">
        <f t="shared" si="5"/>
        <v>1</v>
      </c>
      <c r="J10" s="107">
        <v>91</v>
      </c>
      <c r="K10" s="65">
        <f t="shared" si="0"/>
        <v>1</v>
      </c>
      <c r="L10" s="104">
        <v>91</v>
      </c>
      <c r="M10" s="66">
        <f t="shared" si="1"/>
        <v>1</v>
      </c>
      <c r="N10" s="105">
        <v>91</v>
      </c>
      <c r="O10" s="106">
        <f t="shared" si="6"/>
        <v>1</v>
      </c>
      <c r="P10" s="98">
        <v>16</v>
      </c>
      <c r="Q10" s="98">
        <v>16</v>
      </c>
      <c r="R10" s="64">
        <f t="shared" si="7"/>
        <v>1</v>
      </c>
      <c r="S10" s="156">
        <v>80</v>
      </c>
      <c r="T10" s="119">
        <f t="shared" si="2"/>
        <v>0.87912087912087911</v>
      </c>
      <c r="U10" s="120"/>
      <c r="W10" s="121">
        <f t="shared" si="3"/>
        <v>91</v>
      </c>
      <c r="Z10" s="121">
        <f t="shared" si="8"/>
        <v>91</v>
      </c>
      <c r="AA10" s="121" t="s">
        <v>153</v>
      </c>
      <c r="AU10" s="121">
        <f t="shared" si="4"/>
        <v>91</v>
      </c>
      <c r="AV10" s="121" t="s">
        <v>144</v>
      </c>
    </row>
    <row r="11" spans="2:48" s="121" customFormat="1" hidden="1" x14ac:dyDescent="0.25">
      <c r="B11" s="117">
        <v>5</v>
      </c>
      <c r="C11" s="122" t="s">
        <v>30</v>
      </c>
      <c r="D11" s="117">
        <v>64</v>
      </c>
      <c r="E11" s="98">
        <v>52</v>
      </c>
      <c r="F11" s="98">
        <v>52</v>
      </c>
      <c r="G11" s="98"/>
      <c r="H11" s="98"/>
      <c r="I11" s="64">
        <f t="shared" si="5"/>
        <v>1</v>
      </c>
      <c r="J11" s="107">
        <v>64</v>
      </c>
      <c r="K11" s="65">
        <f t="shared" si="0"/>
        <v>1</v>
      </c>
      <c r="L11" s="104">
        <v>64</v>
      </c>
      <c r="M11" s="66">
        <f t="shared" si="1"/>
        <v>1</v>
      </c>
      <c r="N11" s="105">
        <v>64</v>
      </c>
      <c r="O11" s="106">
        <f t="shared" si="6"/>
        <v>1</v>
      </c>
      <c r="P11" s="98">
        <v>12</v>
      </c>
      <c r="Q11" s="98">
        <v>12</v>
      </c>
      <c r="R11" s="64">
        <f t="shared" si="7"/>
        <v>1</v>
      </c>
      <c r="S11" s="156">
        <v>64</v>
      </c>
      <c r="T11" s="119">
        <f t="shared" si="2"/>
        <v>1</v>
      </c>
      <c r="U11" s="120"/>
      <c r="W11" s="121">
        <f t="shared" si="3"/>
        <v>64</v>
      </c>
      <c r="Z11" s="121">
        <f t="shared" si="8"/>
        <v>64</v>
      </c>
      <c r="AA11" s="121" t="s">
        <v>153</v>
      </c>
      <c r="AU11" s="121">
        <f t="shared" si="4"/>
        <v>64</v>
      </c>
      <c r="AV11" s="121" t="s">
        <v>144</v>
      </c>
    </row>
    <row r="12" spans="2:48" s="121" customFormat="1" hidden="1" x14ac:dyDescent="0.25">
      <c r="B12" s="117">
        <v>6</v>
      </c>
      <c r="C12" s="122" t="s">
        <v>160</v>
      </c>
      <c r="D12" s="117">
        <v>126</v>
      </c>
      <c r="E12" s="98">
        <v>108</v>
      </c>
      <c r="F12" s="98">
        <v>108</v>
      </c>
      <c r="G12" s="98"/>
      <c r="H12" s="98"/>
      <c r="I12" s="64">
        <f t="shared" si="5"/>
        <v>1</v>
      </c>
      <c r="J12" s="107">
        <v>126</v>
      </c>
      <c r="K12" s="65">
        <f t="shared" si="0"/>
        <v>1</v>
      </c>
      <c r="L12" s="104">
        <v>126</v>
      </c>
      <c r="M12" s="66">
        <f t="shared" si="1"/>
        <v>1</v>
      </c>
      <c r="N12" s="105">
        <v>126</v>
      </c>
      <c r="O12" s="106">
        <f t="shared" si="6"/>
        <v>1</v>
      </c>
      <c r="P12" s="98">
        <v>18</v>
      </c>
      <c r="Q12" s="98">
        <v>18</v>
      </c>
      <c r="R12" s="64">
        <f t="shared" si="7"/>
        <v>1</v>
      </c>
      <c r="S12" s="156">
        <v>126</v>
      </c>
      <c r="T12" s="119">
        <f t="shared" si="2"/>
        <v>1</v>
      </c>
      <c r="U12" s="120"/>
      <c r="W12" s="121">
        <f t="shared" si="3"/>
        <v>126</v>
      </c>
      <c r="Z12" s="121">
        <f t="shared" si="8"/>
        <v>126</v>
      </c>
      <c r="AA12" s="121" t="s">
        <v>153</v>
      </c>
      <c r="AU12" s="121">
        <f t="shared" si="4"/>
        <v>126</v>
      </c>
      <c r="AV12" s="121" t="s">
        <v>144</v>
      </c>
    </row>
    <row r="13" spans="2:48" s="121" customFormat="1" hidden="1" x14ac:dyDescent="0.25">
      <c r="B13" s="117">
        <v>7</v>
      </c>
      <c r="C13" s="122" t="s">
        <v>161</v>
      </c>
      <c r="D13" s="117">
        <v>81</v>
      </c>
      <c r="E13" s="98">
        <v>58</v>
      </c>
      <c r="F13" s="98">
        <v>58</v>
      </c>
      <c r="G13" s="98"/>
      <c r="H13" s="98"/>
      <c r="I13" s="64">
        <f t="shared" si="5"/>
        <v>1</v>
      </c>
      <c r="J13" s="107">
        <v>81</v>
      </c>
      <c r="K13" s="65">
        <f t="shared" si="0"/>
        <v>1</v>
      </c>
      <c r="L13" s="104">
        <v>81</v>
      </c>
      <c r="M13" s="66">
        <f t="shared" si="1"/>
        <v>1</v>
      </c>
      <c r="N13" s="105">
        <v>81</v>
      </c>
      <c r="O13" s="106">
        <f t="shared" si="6"/>
        <v>1</v>
      </c>
      <c r="P13" s="98">
        <v>23</v>
      </c>
      <c r="Q13" s="98">
        <v>23</v>
      </c>
      <c r="R13" s="64">
        <f t="shared" si="7"/>
        <v>1</v>
      </c>
      <c r="S13" s="156">
        <v>81</v>
      </c>
      <c r="T13" s="119">
        <f t="shared" si="2"/>
        <v>1</v>
      </c>
      <c r="U13" s="120"/>
      <c r="W13" s="121">
        <f t="shared" si="3"/>
        <v>81</v>
      </c>
      <c r="Z13" s="121">
        <f t="shared" si="8"/>
        <v>81</v>
      </c>
      <c r="AA13" s="121" t="s">
        <v>153</v>
      </c>
    </row>
    <row r="14" spans="2:48" s="121" customFormat="1" hidden="1" x14ac:dyDescent="0.25">
      <c r="B14" s="117">
        <v>8</v>
      </c>
      <c r="C14" s="122" t="s">
        <v>162</v>
      </c>
      <c r="D14" s="117">
        <v>14</v>
      </c>
      <c r="E14" s="98">
        <f t="shared" ref="E14:E30" si="10">D14-P14</f>
        <v>13</v>
      </c>
      <c r="F14" s="98">
        <f t="shared" ref="F14:F30" si="11">E14</f>
        <v>13</v>
      </c>
      <c r="G14" s="98"/>
      <c r="H14" s="98"/>
      <c r="I14" s="64">
        <f t="shared" si="5"/>
        <v>1</v>
      </c>
      <c r="J14" s="107">
        <v>14</v>
      </c>
      <c r="K14" s="65">
        <f t="shared" si="0"/>
        <v>1</v>
      </c>
      <c r="L14" s="104">
        <v>14</v>
      </c>
      <c r="M14" s="66">
        <f t="shared" si="1"/>
        <v>1</v>
      </c>
      <c r="N14" s="105">
        <v>14</v>
      </c>
      <c r="O14" s="106">
        <f t="shared" si="6"/>
        <v>1</v>
      </c>
      <c r="P14" s="98">
        <v>1</v>
      </c>
      <c r="Q14" s="98">
        <v>1</v>
      </c>
      <c r="R14" s="64">
        <f t="shared" si="7"/>
        <v>1</v>
      </c>
      <c r="S14" s="156">
        <v>14</v>
      </c>
      <c r="T14" s="119">
        <f t="shared" si="2"/>
        <v>1</v>
      </c>
      <c r="U14" s="120"/>
      <c r="W14" s="121">
        <f t="shared" si="3"/>
        <v>14</v>
      </c>
      <c r="Z14" s="121">
        <f t="shared" si="8"/>
        <v>14</v>
      </c>
      <c r="AA14" s="121" t="s">
        <v>153</v>
      </c>
      <c r="AU14" s="121">
        <f t="shared" si="4"/>
        <v>14</v>
      </c>
      <c r="AV14" s="121" t="s">
        <v>144</v>
      </c>
    </row>
    <row r="15" spans="2:48" s="121" customFormat="1" hidden="1" x14ac:dyDescent="0.25">
      <c r="B15" s="117">
        <v>9</v>
      </c>
      <c r="C15" s="122" t="s">
        <v>163</v>
      </c>
      <c r="D15" s="117">
        <v>4</v>
      </c>
      <c r="E15" s="98">
        <v>4</v>
      </c>
      <c r="F15" s="98">
        <v>4</v>
      </c>
      <c r="G15" s="98"/>
      <c r="H15" s="98"/>
      <c r="I15" s="64">
        <f t="shared" si="5"/>
        <v>1</v>
      </c>
      <c r="J15" s="107">
        <v>4</v>
      </c>
      <c r="K15" s="65">
        <f t="shared" si="0"/>
        <v>1</v>
      </c>
      <c r="L15" s="104">
        <v>4</v>
      </c>
      <c r="M15" s="66">
        <f t="shared" si="1"/>
        <v>1</v>
      </c>
      <c r="N15" s="105">
        <v>4</v>
      </c>
      <c r="O15" s="106">
        <f t="shared" si="6"/>
        <v>1</v>
      </c>
      <c r="P15" s="98">
        <v>0</v>
      </c>
      <c r="Q15" s="98">
        <v>0</v>
      </c>
      <c r="R15" s="64">
        <v>1</v>
      </c>
      <c r="S15" s="156">
        <v>4</v>
      </c>
      <c r="T15" s="119">
        <f t="shared" si="2"/>
        <v>1</v>
      </c>
      <c r="U15" s="120"/>
      <c r="W15" s="121">
        <f t="shared" si="3"/>
        <v>4</v>
      </c>
      <c r="Z15" s="121">
        <f t="shared" si="8"/>
        <v>4</v>
      </c>
      <c r="AA15" s="121" t="s">
        <v>153</v>
      </c>
    </row>
    <row r="16" spans="2:48" s="121" customFormat="1" hidden="1" x14ac:dyDescent="0.25">
      <c r="B16" s="117">
        <v>10</v>
      </c>
      <c r="C16" s="122" t="s">
        <v>164</v>
      </c>
      <c r="D16" s="117">
        <v>40</v>
      </c>
      <c r="E16" s="98">
        <v>37</v>
      </c>
      <c r="F16" s="98">
        <f t="shared" si="11"/>
        <v>37</v>
      </c>
      <c r="G16" s="98"/>
      <c r="H16" s="98"/>
      <c r="I16" s="64">
        <f t="shared" si="5"/>
        <v>1</v>
      </c>
      <c r="J16" s="107">
        <v>40</v>
      </c>
      <c r="K16" s="65">
        <f t="shared" si="0"/>
        <v>1</v>
      </c>
      <c r="L16" s="104">
        <v>40</v>
      </c>
      <c r="M16" s="66">
        <f t="shared" si="1"/>
        <v>1</v>
      </c>
      <c r="N16" s="105">
        <v>40</v>
      </c>
      <c r="O16" s="106">
        <f t="shared" si="6"/>
        <v>1</v>
      </c>
      <c r="P16" s="98">
        <v>3</v>
      </c>
      <c r="Q16" s="98">
        <v>3</v>
      </c>
      <c r="R16" s="64">
        <f t="shared" si="7"/>
        <v>1</v>
      </c>
      <c r="S16" s="156">
        <v>40</v>
      </c>
      <c r="T16" s="119">
        <f t="shared" si="2"/>
        <v>1</v>
      </c>
      <c r="U16" s="120"/>
      <c r="W16" s="121">
        <f t="shared" si="3"/>
        <v>40</v>
      </c>
      <c r="Z16" s="121">
        <f t="shared" si="8"/>
        <v>40</v>
      </c>
      <c r="AA16" s="121" t="s">
        <v>153</v>
      </c>
      <c r="AU16" s="121">
        <f t="shared" si="4"/>
        <v>40</v>
      </c>
      <c r="AV16" s="121" t="s">
        <v>144</v>
      </c>
    </row>
    <row r="17" spans="2:48" s="121" customFormat="1" hidden="1" x14ac:dyDescent="0.25">
      <c r="B17" s="117">
        <v>11</v>
      </c>
      <c r="C17" s="122" t="s">
        <v>165</v>
      </c>
      <c r="D17" s="117">
        <v>27</v>
      </c>
      <c r="E17" s="98">
        <v>26</v>
      </c>
      <c r="F17" s="98">
        <v>26</v>
      </c>
      <c r="G17" s="98"/>
      <c r="H17" s="98"/>
      <c r="I17" s="64">
        <f t="shared" si="5"/>
        <v>1</v>
      </c>
      <c r="J17" s="107">
        <v>27</v>
      </c>
      <c r="K17" s="65">
        <f t="shared" si="0"/>
        <v>1</v>
      </c>
      <c r="L17" s="104">
        <v>27</v>
      </c>
      <c r="M17" s="66">
        <f t="shared" si="1"/>
        <v>1</v>
      </c>
      <c r="N17" s="105">
        <v>27</v>
      </c>
      <c r="O17" s="106">
        <f t="shared" si="6"/>
        <v>1</v>
      </c>
      <c r="P17" s="98">
        <v>1</v>
      </c>
      <c r="Q17" s="98">
        <v>1</v>
      </c>
      <c r="R17" s="64">
        <v>1</v>
      </c>
      <c r="S17" s="156">
        <v>27</v>
      </c>
      <c r="T17" s="119">
        <f t="shared" si="2"/>
        <v>1</v>
      </c>
      <c r="U17" s="120"/>
      <c r="W17" s="121">
        <f t="shared" si="3"/>
        <v>27</v>
      </c>
      <c r="Z17" s="121">
        <f t="shared" si="8"/>
        <v>27</v>
      </c>
      <c r="AA17" s="121" t="s">
        <v>153</v>
      </c>
    </row>
    <row r="18" spans="2:48" s="121" customFormat="1" hidden="1" x14ac:dyDescent="0.25">
      <c r="B18" s="117">
        <v>12</v>
      </c>
      <c r="C18" s="122" t="s">
        <v>34</v>
      </c>
      <c r="D18" s="117">
        <v>21</v>
      </c>
      <c r="E18" s="98">
        <v>21</v>
      </c>
      <c r="F18" s="98">
        <f t="shared" si="11"/>
        <v>21</v>
      </c>
      <c r="G18" s="98"/>
      <c r="H18" s="98"/>
      <c r="I18" s="64">
        <f t="shared" si="5"/>
        <v>1</v>
      </c>
      <c r="J18" s="107">
        <v>21</v>
      </c>
      <c r="K18" s="65">
        <f t="shared" si="0"/>
        <v>1</v>
      </c>
      <c r="L18" s="104">
        <v>21</v>
      </c>
      <c r="M18" s="66">
        <f t="shared" si="1"/>
        <v>1</v>
      </c>
      <c r="N18" s="105">
        <v>21</v>
      </c>
      <c r="O18" s="106">
        <f t="shared" si="6"/>
        <v>1</v>
      </c>
      <c r="P18" s="98">
        <v>0</v>
      </c>
      <c r="Q18" s="98">
        <v>0</v>
      </c>
      <c r="R18" s="64">
        <v>1</v>
      </c>
      <c r="S18" s="156">
        <v>19</v>
      </c>
      <c r="T18" s="119">
        <f t="shared" si="2"/>
        <v>0.90476190476190477</v>
      </c>
      <c r="U18" s="120"/>
      <c r="W18" s="121">
        <f t="shared" si="3"/>
        <v>21</v>
      </c>
      <c r="Z18" s="121">
        <f t="shared" si="8"/>
        <v>21</v>
      </c>
      <c r="AA18" s="121" t="s">
        <v>153</v>
      </c>
      <c r="AU18" s="121">
        <f t="shared" si="4"/>
        <v>21</v>
      </c>
      <c r="AV18" s="121" t="s">
        <v>144</v>
      </c>
    </row>
    <row r="19" spans="2:48" s="121" customFormat="1" hidden="1" x14ac:dyDescent="0.25">
      <c r="B19" s="117">
        <v>13</v>
      </c>
      <c r="C19" s="122" t="s">
        <v>35</v>
      </c>
      <c r="D19" s="117">
        <v>12</v>
      </c>
      <c r="E19" s="98">
        <v>8</v>
      </c>
      <c r="F19" s="98">
        <f t="shared" si="11"/>
        <v>8</v>
      </c>
      <c r="G19" s="98"/>
      <c r="H19" s="98"/>
      <c r="I19" s="64">
        <f t="shared" si="5"/>
        <v>1</v>
      </c>
      <c r="J19" s="107">
        <v>12</v>
      </c>
      <c r="K19" s="65">
        <f t="shared" si="0"/>
        <v>1</v>
      </c>
      <c r="L19" s="104">
        <v>12</v>
      </c>
      <c r="M19" s="66">
        <f t="shared" si="1"/>
        <v>1</v>
      </c>
      <c r="N19" s="105">
        <v>12</v>
      </c>
      <c r="O19" s="106">
        <f t="shared" si="6"/>
        <v>1</v>
      </c>
      <c r="P19" s="98">
        <v>4</v>
      </c>
      <c r="Q19" s="98">
        <v>4</v>
      </c>
      <c r="R19" s="64">
        <f t="shared" si="7"/>
        <v>1</v>
      </c>
      <c r="S19" s="156">
        <v>12</v>
      </c>
      <c r="T19" s="119">
        <f t="shared" si="2"/>
        <v>1</v>
      </c>
      <c r="U19" s="120"/>
      <c r="W19" s="121">
        <f t="shared" si="3"/>
        <v>12</v>
      </c>
      <c r="Z19" s="121">
        <f t="shared" si="8"/>
        <v>12</v>
      </c>
      <c r="AA19" s="121" t="s">
        <v>153</v>
      </c>
      <c r="AU19" s="121">
        <f t="shared" si="4"/>
        <v>12</v>
      </c>
      <c r="AV19" s="121" t="s">
        <v>144</v>
      </c>
    </row>
    <row r="20" spans="2:48" s="121" customFormat="1" hidden="1" x14ac:dyDescent="0.25">
      <c r="B20" s="117">
        <v>14</v>
      </c>
      <c r="C20" s="122" t="s">
        <v>36</v>
      </c>
      <c r="D20" s="117">
        <v>13</v>
      </c>
      <c r="E20" s="98">
        <v>10</v>
      </c>
      <c r="F20" s="98">
        <v>10</v>
      </c>
      <c r="G20" s="98"/>
      <c r="H20" s="98"/>
      <c r="I20" s="64">
        <f t="shared" si="5"/>
        <v>1</v>
      </c>
      <c r="J20" s="107">
        <v>13</v>
      </c>
      <c r="K20" s="65">
        <f t="shared" si="0"/>
        <v>1</v>
      </c>
      <c r="L20" s="104">
        <v>13</v>
      </c>
      <c r="M20" s="66">
        <f t="shared" si="1"/>
        <v>1</v>
      </c>
      <c r="N20" s="105">
        <v>13</v>
      </c>
      <c r="O20" s="106">
        <f t="shared" si="6"/>
        <v>1</v>
      </c>
      <c r="P20" s="98">
        <v>3</v>
      </c>
      <c r="Q20" s="98">
        <v>3</v>
      </c>
      <c r="R20" s="64">
        <f t="shared" si="7"/>
        <v>1</v>
      </c>
      <c r="S20" s="156">
        <v>13</v>
      </c>
      <c r="T20" s="119">
        <f t="shared" si="2"/>
        <v>1</v>
      </c>
      <c r="U20" s="120"/>
      <c r="W20" s="121">
        <f t="shared" si="3"/>
        <v>13</v>
      </c>
      <c r="Z20" s="121">
        <f t="shared" si="8"/>
        <v>13</v>
      </c>
      <c r="AA20" s="121" t="s">
        <v>153</v>
      </c>
      <c r="AU20" s="121">
        <f t="shared" si="4"/>
        <v>13</v>
      </c>
      <c r="AV20" s="121" t="s">
        <v>144</v>
      </c>
    </row>
    <row r="21" spans="2:48" s="121" customFormat="1" hidden="1" x14ac:dyDescent="0.25">
      <c r="B21" s="117">
        <v>15</v>
      </c>
      <c r="C21" s="122" t="s">
        <v>37</v>
      </c>
      <c r="D21" s="117">
        <v>15</v>
      </c>
      <c r="E21" s="98">
        <v>13</v>
      </c>
      <c r="F21" s="98">
        <v>13</v>
      </c>
      <c r="G21" s="98"/>
      <c r="H21" s="98"/>
      <c r="I21" s="64">
        <f t="shared" si="5"/>
        <v>1</v>
      </c>
      <c r="J21" s="107">
        <v>15</v>
      </c>
      <c r="K21" s="65">
        <f t="shared" si="0"/>
        <v>1</v>
      </c>
      <c r="L21" s="104">
        <v>15</v>
      </c>
      <c r="M21" s="66">
        <f t="shared" si="1"/>
        <v>1</v>
      </c>
      <c r="N21" s="105">
        <v>15</v>
      </c>
      <c r="O21" s="106">
        <f t="shared" si="6"/>
        <v>1</v>
      </c>
      <c r="P21" s="98">
        <v>2</v>
      </c>
      <c r="Q21" s="98">
        <v>2</v>
      </c>
      <c r="R21" s="64">
        <v>1</v>
      </c>
      <c r="S21" s="156">
        <v>15</v>
      </c>
      <c r="T21" s="119">
        <f t="shared" si="2"/>
        <v>1</v>
      </c>
      <c r="U21" s="120"/>
      <c r="W21" s="121">
        <f t="shared" si="3"/>
        <v>15</v>
      </c>
      <c r="Z21" s="121">
        <f t="shared" si="8"/>
        <v>15</v>
      </c>
      <c r="AA21" s="121" t="s">
        <v>153</v>
      </c>
      <c r="AU21" s="121">
        <f t="shared" si="4"/>
        <v>15</v>
      </c>
      <c r="AV21" s="121" t="s">
        <v>144</v>
      </c>
    </row>
    <row r="22" spans="2:48" s="121" customFormat="1" hidden="1" x14ac:dyDescent="0.25">
      <c r="B22" s="117">
        <v>16</v>
      </c>
      <c r="C22" s="122" t="s">
        <v>38</v>
      </c>
      <c r="D22" s="117">
        <v>6</v>
      </c>
      <c r="E22" s="98">
        <v>2</v>
      </c>
      <c r="F22" s="98">
        <f t="shared" si="11"/>
        <v>2</v>
      </c>
      <c r="G22" s="98"/>
      <c r="H22" s="98"/>
      <c r="I22" s="64">
        <f t="shared" si="5"/>
        <v>1</v>
      </c>
      <c r="J22" s="107">
        <v>6</v>
      </c>
      <c r="K22" s="65">
        <f t="shared" si="0"/>
        <v>1</v>
      </c>
      <c r="L22" s="104">
        <v>6</v>
      </c>
      <c r="M22" s="66">
        <f t="shared" si="1"/>
        <v>1</v>
      </c>
      <c r="N22" s="105">
        <v>6</v>
      </c>
      <c r="O22" s="106">
        <f t="shared" si="6"/>
        <v>1</v>
      </c>
      <c r="P22" s="98">
        <v>4</v>
      </c>
      <c r="Q22" s="98">
        <v>4</v>
      </c>
      <c r="R22" s="64">
        <v>1</v>
      </c>
      <c r="S22" s="156">
        <v>6</v>
      </c>
      <c r="T22" s="119">
        <f t="shared" si="2"/>
        <v>1</v>
      </c>
      <c r="U22" s="120"/>
      <c r="W22" s="121">
        <f t="shared" si="3"/>
        <v>6</v>
      </c>
      <c r="Z22" s="121">
        <f t="shared" si="8"/>
        <v>6</v>
      </c>
      <c r="AA22" s="121" t="s">
        <v>153</v>
      </c>
      <c r="AU22" s="121">
        <f t="shared" si="4"/>
        <v>6</v>
      </c>
      <c r="AV22" s="121" t="s">
        <v>144</v>
      </c>
    </row>
    <row r="23" spans="2:48" s="121" customFormat="1" hidden="1" x14ac:dyDescent="0.25">
      <c r="B23" s="117">
        <v>17</v>
      </c>
      <c r="C23" s="122" t="s">
        <v>39</v>
      </c>
      <c r="D23" s="117">
        <v>4</v>
      </c>
      <c r="E23" s="98">
        <v>3</v>
      </c>
      <c r="F23" s="98">
        <f t="shared" si="11"/>
        <v>3</v>
      </c>
      <c r="G23" s="98"/>
      <c r="H23" s="98"/>
      <c r="I23" s="64">
        <f t="shared" si="5"/>
        <v>1</v>
      </c>
      <c r="J23" s="107">
        <v>4</v>
      </c>
      <c r="K23" s="65">
        <f t="shared" si="0"/>
        <v>1</v>
      </c>
      <c r="L23" s="104">
        <v>4</v>
      </c>
      <c r="M23" s="66">
        <f t="shared" si="1"/>
        <v>1</v>
      </c>
      <c r="N23" s="105">
        <v>4</v>
      </c>
      <c r="O23" s="106">
        <f t="shared" si="6"/>
        <v>1</v>
      </c>
      <c r="P23" s="98">
        <v>1</v>
      </c>
      <c r="Q23" s="98">
        <v>1</v>
      </c>
      <c r="R23" s="64">
        <f t="shared" si="7"/>
        <v>1</v>
      </c>
      <c r="S23" s="156">
        <v>4</v>
      </c>
      <c r="T23" s="119">
        <f t="shared" si="2"/>
        <v>1</v>
      </c>
      <c r="U23" s="120"/>
      <c r="W23" s="121">
        <f t="shared" si="3"/>
        <v>4</v>
      </c>
      <c r="Z23" s="121">
        <f t="shared" si="8"/>
        <v>4</v>
      </c>
      <c r="AA23" s="121" t="s">
        <v>153</v>
      </c>
      <c r="AU23" s="121">
        <f t="shared" si="4"/>
        <v>4</v>
      </c>
      <c r="AV23" s="121" t="s">
        <v>144</v>
      </c>
    </row>
    <row r="24" spans="2:48" s="121" customFormat="1" hidden="1" x14ac:dyDescent="0.25">
      <c r="B24" s="117">
        <v>18</v>
      </c>
      <c r="C24" s="122" t="s">
        <v>40</v>
      </c>
      <c r="D24" s="117">
        <v>9</v>
      </c>
      <c r="E24" s="98">
        <f t="shared" si="10"/>
        <v>8</v>
      </c>
      <c r="F24" s="98">
        <f t="shared" si="11"/>
        <v>8</v>
      </c>
      <c r="G24" s="98"/>
      <c r="H24" s="98"/>
      <c r="I24" s="64">
        <f t="shared" si="5"/>
        <v>1</v>
      </c>
      <c r="J24" s="107">
        <v>9</v>
      </c>
      <c r="K24" s="65">
        <f t="shared" si="0"/>
        <v>1</v>
      </c>
      <c r="L24" s="104">
        <v>9</v>
      </c>
      <c r="M24" s="66">
        <f t="shared" si="1"/>
        <v>1</v>
      </c>
      <c r="N24" s="105">
        <v>9</v>
      </c>
      <c r="O24" s="106">
        <f t="shared" si="6"/>
        <v>1</v>
      </c>
      <c r="P24" s="98">
        <v>1</v>
      </c>
      <c r="Q24" s="98">
        <v>1</v>
      </c>
      <c r="R24" s="64">
        <f t="shared" si="7"/>
        <v>1</v>
      </c>
      <c r="S24" s="156">
        <v>9</v>
      </c>
      <c r="T24" s="119">
        <f t="shared" si="2"/>
        <v>1</v>
      </c>
      <c r="U24" s="120"/>
      <c r="W24" s="121">
        <f t="shared" si="3"/>
        <v>9</v>
      </c>
      <c r="Z24" s="121">
        <f t="shared" si="8"/>
        <v>9</v>
      </c>
      <c r="AA24" s="121" t="s">
        <v>153</v>
      </c>
      <c r="AU24" s="121">
        <f t="shared" si="4"/>
        <v>9</v>
      </c>
      <c r="AV24" s="121" t="s">
        <v>144</v>
      </c>
    </row>
    <row r="25" spans="2:48" s="121" customFormat="1" hidden="1" x14ac:dyDescent="0.25">
      <c r="B25" s="117">
        <v>19</v>
      </c>
      <c r="C25" s="122" t="s">
        <v>41</v>
      </c>
      <c r="D25" s="117">
        <v>1</v>
      </c>
      <c r="E25" s="98">
        <v>1</v>
      </c>
      <c r="F25" s="98">
        <v>1</v>
      </c>
      <c r="G25" s="98"/>
      <c r="H25" s="98"/>
      <c r="I25" s="64">
        <f t="shared" si="5"/>
        <v>1</v>
      </c>
      <c r="J25" s="107">
        <v>1</v>
      </c>
      <c r="K25" s="65">
        <f t="shared" si="0"/>
        <v>1</v>
      </c>
      <c r="L25" s="104">
        <v>1</v>
      </c>
      <c r="M25" s="66">
        <f t="shared" si="1"/>
        <v>1</v>
      </c>
      <c r="N25" s="105">
        <v>1</v>
      </c>
      <c r="O25" s="106">
        <f t="shared" si="6"/>
        <v>1</v>
      </c>
      <c r="P25" s="98">
        <v>0</v>
      </c>
      <c r="Q25" s="98">
        <v>0</v>
      </c>
      <c r="R25" s="64">
        <f>IFERROR(Q25/P25,0)</f>
        <v>0</v>
      </c>
      <c r="S25" s="156">
        <v>1</v>
      </c>
      <c r="T25" s="119">
        <f t="shared" si="2"/>
        <v>1</v>
      </c>
      <c r="U25" s="120"/>
      <c r="W25" s="121">
        <f t="shared" si="3"/>
        <v>1</v>
      </c>
      <c r="Z25" s="121">
        <f t="shared" si="8"/>
        <v>1</v>
      </c>
      <c r="AA25" s="121" t="s">
        <v>153</v>
      </c>
      <c r="AU25" s="121">
        <f t="shared" si="4"/>
        <v>1</v>
      </c>
      <c r="AV25" s="121" t="s">
        <v>144</v>
      </c>
    </row>
    <row r="26" spans="2:48" s="121" customFormat="1" hidden="1" x14ac:dyDescent="0.25">
      <c r="B26" s="117">
        <v>20</v>
      </c>
      <c r="C26" s="122" t="s">
        <v>166</v>
      </c>
      <c r="D26" s="117">
        <v>6</v>
      </c>
      <c r="E26" s="98">
        <v>2</v>
      </c>
      <c r="F26" s="98">
        <v>2</v>
      </c>
      <c r="G26" s="98"/>
      <c r="H26" s="98"/>
      <c r="I26" s="64">
        <f t="shared" si="5"/>
        <v>1</v>
      </c>
      <c r="J26" s="107">
        <v>6</v>
      </c>
      <c r="K26" s="65">
        <f t="shared" si="0"/>
        <v>1</v>
      </c>
      <c r="L26" s="104">
        <v>6</v>
      </c>
      <c r="M26" s="66">
        <f t="shared" si="1"/>
        <v>1</v>
      </c>
      <c r="N26" s="105">
        <v>6</v>
      </c>
      <c r="O26" s="106">
        <f t="shared" si="6"/>
        <v>1</v>
      </c>
      <c r="P26" s="98">
        <v>4</v>
      </c>
      <c r="Q26" s="98">
        <v>4</v>
      </c>
      <c r="R26" s="64">
        <f t="shared" si="7"/>
        <v>1</v>
      </c>
      <c r="S26" s="156">
        <v>6</v>
      </c>
      <c r="T26" s="119">
        <f t="shared" si="2"/>
        <v>1</v>
      </c>
      <c r="U26" s="120"/>
      <c r="W26" s="121">
        <f t="shared" si="3"/>
        <v>6</v>
      </c>
      <c r="Z26" s="121">
        <f t="shared" si="8"/>
        <v>6</v>
      </c>
      <c r="AA26" s="121" t="s">
        <v>153</v>
      </c>
      <c r="AU26" s="121">
        <f t="shared" si="4"/>
        <v>6</v>
      </c>
      <c r="AV26" s="121" t="s">
        <v>144</v>
      </c>
    </row>
    <row r="27" spans="2:48" s="121" customFormat="1" hidden="1" x14ac:dyDescent="0.25">
      <c r="B27" s="117">
        <v>21</v>
      </c>
      <c r="C27" s="122" t="s">
        <v>167</v>
      </c>
      <c r="D27" s="117">
        <v>3</v>
      </c>
      <c r="E27" s="98">
        <v>3</v>
      </c>
      <c r="F27" s="98">
        <v>3</v>
      </c>
      <c r="G27" s="98"/>
      <c r="H27" s="98"/>
      <c r="I27" s="64">
        <f t="shared" si="5"/>
        <v>1</v>
      </c>
      <c r="J27" s="107">
        <v>3</v>
      </c>
      <c r="K27" s="65">
        <f t="shared" si="0"/>
        <v>1</v>
      </c>
      <c r="L27" s="104">
        <v>3</v>
      </c>
      <c r="M27" s="66">
        <f t="shared" si="1"/>
        <v>1</v>
      </c>
      <c r="N27" s="105">
        <v>3</v>
      </c>
      <c r="O27" s="106">
        <f t="shared" si="6"/>
        <v>1</v>
      </c>
      <c r="P27" s="98">
        <v>0</v>
      </c>
      <c r="Q27" s="98">
        <v>0</v>
      </c>
      <c r="R27" s="64">
        <v>1</v>
      </c>
      <c r="S27" s="156">
        <v>3</v>
      </c>
      <c r="T27" s="119">
        <f t="shared" si="2"/>
        <v>1</v>
      </c>
      <c r="U27" s="120"/>
      <c r="W27" s="121">
        <f t="shared" si="3"/>
        <v>3</v>
      </c>
      <c r="Z27" s="121">
        <f t="shared" si="8"/>
        <v>3</v>
      </c>
      <c r="AA27" s="121" t="s">
        <v>153</v>
      </c>
    </row>
    <row r="28" spans="2:48" s="121" customFormat="1" hidden="1" x14ac:dyDescent="0.25">
      <c r="B28" s="117">
        <v>22</v>
      </c>
      <c r="C28" s="122" t="s">
        <v>43</v>
      </c>
      <c r="D28" s="117">
        <v>1</v>
      </c>
      <c r="E28" s="98">
        <v>1</v>
      </c>
      <c r="F28" s="98">
        <v>1</v>
      </c>
      <c r="G28" s="98"/>
      <c r="H28" s="98"/>
      <c r="I28" s="64">
        <f t="shared" si="5"/>
        <v>1</v>
      </c>
      <c r="J28" s="107">
        <v>1</v>
      </c>
      <c r="K28" s="65">
        <f t="shared" si="0"/>
        <v>1</v>
      </c>
      <c r="L28" s="104">
        <v>1</v>
      </c>
      <c r="M28" s="66">
        <f t="shared" si="1"/>
        <v>1</v>
      </c>
      <c r="N28" s="105">
        <v>1</v>
      </c>
      <c r="O28" s="106">
        <f t="shared" si="6"/>
        <v>1</v>
      </c>
      <c r="P28" s="98">
        <v>0</v>
      </c>
      <c r="Q28" s="98">
        <v>0</v>
      </c>
      <c r="R28" s="64">
        <v>1</v>
      </c>
      <c r="S28" s="156">
        <v>1</v>
      </c>
      <c r="T28" s="119">
        <f t="shared" si="2"/>
        <v>1</v>
      </c>
      <c r="U28" s="120"/>
      <c r="W28" s="121">
        <f t="shared" si="3"/>
        <v>1</v>
      </c>
      <c r="Z28" s="121">
        <f t="shared" si="8"/>
        <v>1</v>
      </c>
      <c r="AA28" s="121" t="s">
        <v>153</v>
      </c>
      <c r="AU28" s="121">
        <f t="shared" ref="AU28" si="12">F28+Q28</f>
        <v>1</v>
      </c>
      <c r="AV28" s="121" t="s">
        <v>144</v>
      </c>
    </row>
    <row r="29" spans="2:48" s="121" customFormat="1" hidden="1" x14ac:dyDescent="0.25">
      <c r="B29" s="117">
        <v>23</v>
      </c>
      <c r="C29" s="118" t="s">
        <v>44</v>
      </c>
      <c r="D29" s="117">
        <v>23</v>
      </c>
      <c r="E29" s="98">
        <v>23</v>
      </c>
      <c r="F29" s="98">
        <v>23</v>
      </c>
      <c r="G29" s="98"/>
      <c r="H29" s="98"/>
      <c r="I29" s="64">
        <f t="shared" si="5"/>
        <v>1</v>
      </c>
      <c r="J29" s="107">
        <v>23</v>
      </c>
      <c r="K29" s="65">
        <f t="shared" si="0"/>
        <v>1</v>
      </c>
      <c r="L29" s="104">
        <v>23</v>
      </c>
      <c r="M29" s="66">
        <f t="shared" si="1"/>
        <v>1</v>
      </c>
      <c r="N29" s="105">
        <v>23</v>
      </c>
      <c r="O29" s="106">
        <f t="shared" si="6"/>
        <v>1</v>
      </c>
      <c r="P29" s="98">
        <v>0</v>
      </c>
      <c r="Q29" s="98">
        <v>0</v>
      </c>
      <c r="R29" s="64">
        <v>1</v>
      </c>
      <c r="S29" s="156">
        <v>23</v>
      </c>
      <c r="T29" s="119">
        <f t="shared" si="2"/>
        <v>1</v>
      </c>
      <c r="U29" s="120"/>
      <c r="W29" s="121">
        <f t="shared" si="3"/>
        <v>23</v>
      </c>
      <c r="Z29" s="121">
        <f t="shared" si="8"/>
        <v>23</v>
      </c>
      <c r="AA29" s="121" t="s">
        <v>153</v>
      </c>
      <c r="AU29" s="121">
        <f>F29+Q29</f>
        <v>23</v>
      </c>
      <c r="AV29" s="121" t="s">
        <v>144</v>
      </c>
    </row>
    <row r="30" spans="2:48" s="121" customFormat="1" hidden="1" x14ac:dyDescent="0.25">
      <c r="B30" s="117">
        <v>24</v>
      </c>
      <c r="C30" s="118" t="s">
        <v>45</v>
      </c>
      <c r="D30" s="117">
        <v>94</v>
      </c>
      <c r="E30" s="98">
        <f t="shared" si="10"/>
        <v>94</v>
      </c>
      <c r="F30" s="98">
        <f t="shared" si="11"/>
        <v>94</v>
      </c>
      <c r="G30" s="98"/>
      <c r="H30" s="98"/>
      <c r="I30" s="64">
        <f t="shared" si="5"/>
        <v>1</v>
      </c>
      <c r="J30" s="107">
        <v>94</v>
      </c>
      <c r="K30" s="65">
        <f t="shared" si="0"/>
        <v>1</v>
      </c>
      <c r="L30" s="104">
        <v>94</v>
      </c>
      <c r="M30" s="66">
        <f t="shared" si="1"/>
        <v>1</v>
      </c>
      <c r="N30" s="105">
        <v>94</v>
      </c>
      <c r="O30" s="106">
        <f t="shared" si="6"/>
        <v>1</v>
      </c>
      <c r="P30" s="98">
        <v>0</v>
      </c>
      <c r="Q30" s="98">
        <v>0</v>
      </c>
      <c r="R30" s="64">
        <v>1</v>
      </c>
      <c r="S30" s="156">
        <v>94</v>
      </c>
      <c r="T30" s="119">
        <f t="shared" si="2"/>
        <v>1</v>
      </c>
      <c r="U30" s="120"/>
      <c r="W30" s="121">
        <f t="shared" si="3"/>
        <v>94</v>
      </c>
      <c r="Z30" s="121">
        <f t="shared" si="8"/>
        <v>94</v>
      </c>
      <c r="AA30" s="121" t="s">
        <v>153</v>
      </c>
      <c r="AU30" s="121">
        <f>F30+Q30</f>
        <v>94</v>
      </c>
      <c r="AV30" s="121" t="s">
        <v>144</v>
      </c>
    </row>
    <row r="31" spans="2:48" s="126" customFormat="1" hidden="1" x14ac:dyDescent="0.25">
      <c r="B31" s="280" t="s">
        <v>46</v>
      </c>
      <c r="C31" s="280"/>
      <c r="D31" s="123">
        <f>SUM(D7:D30)</f>
        <v>1028</v>
      </c>
      <c r="E31" s="123">
        <f>SUM(E7:E30)</f>
        <v>884</v>
      </c>
      <c r="F31" s="123">
        <f>SUM(F7:F30)</f>
        <v>884</v>
      </c>
      <c r="G31" s="123"/>
      <c r="H31" s="123"/>
      <c r="I31" s="124">
        <f>F31/E31</f>
        <v>1</v>
      </c>
      <c r="J31" s="123">
        <f>SUM(J7:J30)</f>
        <v>1028</v>
      </c>
      <c r="K31" s="124">
        <f>J31/D31</f>
        <v>1</v>
      </c>
      <c r="L31" s="123">
        <f>SUM(L7:L30)</f>
        <v>1028</v>
      </c>
      <c r="M31" s="124">
        <f t="shared" si="1"/>
        <v>1</v>
      </c>
      <c r="N31" s="123">
        <f>SUM(N7:N30)</f>
        <v>1028</v>
      </c>
      <c r="O31" s="124">
        <f>N31/(D31)</f>
        <v>1</v>
      </c>
      <c r="P31" s="123">
        <f>SUM(P7:P30)</f>
        <v>144</v>
      </c>
      <c r="Q31" s="123">
        <f>SUM(Q7:Q30)</f>
        <v>144</v>
      </c>
      <c r="R31" s="124">
        <f>Q31/P31</f>
        <v>1</v>
      </c>
      <c r="S31" s="157">
        <f>SUM(S7:S30)</f>
        <v>1008</v>
      </c>
      <c r="T31" s="124">
        <f t="shared" si="2"/>
        <v>0.98054474708171202</v>
      </c>
      <c r="U31" s="125"/>
      <c r="W31" s="121">
        <f>E31+P31</f>
        <v>1028</v>
      </c>
      <c r="X31" s="121"/>
    </row>
    <row r="32" spans="2:48" s="121" customFormat="1" hidden="1" x14ac:dyDescent="0.25">
      <c r="B32" s="281" t="s">
        <v>14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3"/>
      <c r="U32" s="120"/>
    </row>
    <row r="33" spans="2:48" s="121" customFormat="1" hidden="1" x14ac:dyDescent="0.25">
      <c r="B33" s="101">
        <v>1</v>
      </c>
      <c r="C33" s="122" t="s">
        <v>47</v>
      </c>
      <c r="D33" s="101">
        <v>84</v>
      </c>
      <c r="E33" s="98">
        <v>80</v>
      </c>
      <c r="F33" s="98">
        <f t="shared" ref="F33:F40" si="13">E33</f>
        <v>80</v>
      </c>
      <c r="G33" s="98"/>
      <c r="H33" s="98"/>
      <c r="I33" s="102">
        <f>F33/E33</f>
        <v>1</v>
      </c>
      <c r="J33" s="103">
        <v>84</v>
      </c>
      <c r="K33" s="65">
        <f t="shared" ref="K33:K42" si="14">J33/D33</f>
        <v>1</v>
      </c>
      <c r="L33" s="104">
        <v>84</v>
      </c>
      <c r="M33" s="66">
        <f t="shared" ref="M33:M42" si="15">L33/D33</f>
        <v>1</v>
      </c>
      <c r="N33" s="105">
        <v>84</v>
      </c>
      <c r="O33" s="106">
        <f t="shared" ref="O33:O42" si="16">N33/D33</f>
        <v>1</v>
      </c>
      <c r="P33" s="98">
        <v>4</v>
      </c>
      <c r="Q33" s="98">
        <v>4</v>
      </c>
      <c r="R33" s="64">
        <f t="shared" ref="R33:R41" si="17">Q33/P33</f>
        <v>1</v>
      </c>
      <c r="S33" s="88">
        <v>84</v>
      </c>
      <c r="T33" s="119">
        <f t="shared" ref="T33:T42" si="18">S33/D33</f>
        <v>1</v>
      </c>
      <c r="U33" s="120"/>
      <c r="W33" s="121">
        <f t="shared" ref="W33:W42" si="19">E33+P33</f>
        <v>84</v>
      </c>
      <c r="Z33" s="121">
        <f t="shared" ref="Z33:Z41" si="20">E33+P33</f>
        <v>84</v>
      </c>
      <c r="AA33" s="121" t="s">
        <v>153</v>
      </c>
      <c r="AU33" s="121">
        <f t="shared" ref="AU33:AU41" si="21">F33+Q33</f>
        <v>84</v>
      </c>
      <c r="AV33" s="121" t="s">
        <v>144</v>
      </c>
    </row>
    <row r="34" spans="2:48" s="121" customFormat="1" hidden="1" x14ac:dyDescent="0.25">
      <c r="B34" s="101">
        <v>2</v>
      </c>
      <c r="C34" s="122" t="s">
        <v>48</v>
      </c>
      <c r="D34" s="101">
        <v>97</v>
      </c>
      <c r="E34" s="98">
        <v>83</v>
      </c>
      <c r="F34" s="98">
        <v>83</v>
      </c>
      <c r="G34" s="98"/>
      <c r="H34" s="98"/>
      <c r="I34" s="102">
        <f t="shared" ref="I34:I41" si="22">F34/E34</f>
        <v>1</v>
      </c>
      <c r="J34" s="103">
        <v>97</v>
      </c>
      <c r="K34" s="65">
        <f t="shared" si="14"/>
        <v>1</v>
      </c>
      <c r="L34" s="104">
        <v>97</v>
      </c>
      <c r="M34" s="66">
        <f t="shared" si="15"/>
        <v>1</v>
      </c>
      <c r="N34" s="105">
        <v>97</v>
      </c>
      <c r="O34" s="106">
        <f t="shared" si="16"/>
        <v>1</v>
      </c>
      <c r="P34" s="98">
        <v>14</v>
      </c>
      <c r="Q34" s="98">
        <v>14</v>
      </c>
      <c r="R34" s="64">
        <f t="shared" si="17"/>
        <v>1</v>
      </c>
      <c r="S34" s="88">
        <v>97</v>
      </c>
      <c r="T34" s="119">
        <f t="shared" si="18"/>
        <v>1</v>
      </c>
      <c r="U34" s="120"/>
      <c r="W34" s="121">
        <f t="shared" si="19"/>
        <v>97</v>
      </c>
      <c r="Z34" s="121">
        <f t="shared" si="20"/>
        <v>97</v>
      </c>
      <c r="AA34" s="121" t="s">
        <v>153</v>
      </c>
      <c r="AU34" s="121">
        <f t="shared" si="21"/>
        <v>97</v>
      </c>
      <c r="AV34" s="121" t="s">
        <v>144</v>
      </c>
    </row>
    <row r="35" spans="2:48" s="121" customFormat="1" hidden="1" x14ac:dyDescent="0.25">
      <c r="B35" s="101">
        <v>3</v>
      </c>
      <c r="C35" s="122" t="s">
        <v>49</v>
      </c>
      <c r="D35" s="101">
        <v>16</v>
      </c>
      <c r="E35" s="98">
        <f t="shared" ref="E35" si="23">D35-P35</f>
        <v>9</v>
      </c>
      <c r="F35" s="98">
        <f t="shared" si="13"/>
        <v>9</v>
      </c>
      <c r="G35" s="98"/>
      <c r="H35" s="98"/>
      <c r="I35" s="102">
        <f t="shared" si="22"/>
        <v>1</v>
      </c>
      <c r="J35" s="103">
        <v>16</v>
      </c>
      <c r="K35" s="65">
        <f t="shared" si="14"/>
        <v>1</v>
      </c>
      <c r="L35" s="104">
        <v>16</v>
      </c>
      <c r="M35" s="66">
        <f t="shared" si="15"/>
        <v>1</v>
      </c>
      <c r="N35" s="105">
        <v>16</v>
      </c>
      <c r="O35" s="106">
        <f t="shared" si="16"/>
        <v>1</v>
      </c>
      <c r="P35" s="98">
        <v>7</v>
      </c>
      <c r="Q35" s="98">
        <v>7</v>
      </c>
      <c r="R35" s="64">
        <f t="shared" si="17"/>
        <v>1</v>
      </c>
      <c r="S35" s="88">
        <v>16</v>
      </c>
      <c r="T35" s="119">
        <f t="shared" si="18"/>
        <v>1</v>
      </c>
      <c r="U35" s="120"/>
      <c r="W35" s="121">
        <f t="shared" si="19"/>
        <v>16</v>
      </c>
      <c r="Z35" s="121">
        <f t="shared" si="20"/>
        <v>16</v>
      </c>
      <c r="AA35" s="121" t="s">
        <v>153</v>
      </c>
      <c r="AU35" s="121">
        <f t="shared" si="21"/>
        <v>16</v>
      </c>
      <c r="AV35" s="121" t="s">
        <v>144</v>
      </c>
    </row>
    <row r="36" spans="2:48" s="121" customFormat="1" hidden="1" x14ac:dyDescent="0.25">
      <c r="B36" s="101">
        <v>4</v>
      </c>
      <c r="C36" s="122" t="s">
        <v>50</v>
      </c>
      <c r="D36" s="101">
        <v>30</v>
      </c>
      <c r="E36" s="98">
        <v>10</v>
      </c>
      <c r="F36" s="98">
        <v>10</v>
      </c>
      <c r="G36" s="98"/>
      <c r="H36" s="98"/>
      <c r="I36" s="102">
        <f t="shared" si="22"/>
        <v>1</v>
      </c>
      <c r="J36" s="103">
        <v>30</v>
      </c>
      <c r="K36" s="65">
        <f t="shared" si="14"/>
        <v>1</v>
      </c>
      <c r="L36" s="104">
        <v>30</v>
      </c>
      <c r="M36" s="66">
        <f t="shared" si="15"/>
        <v>1</v>
      </c>
      <c r="N36" s="105">
        <v>30</v>
      </c>
      <c r="O36" s="106">
        <f t="shared" si="16"/>
        <v>1</v>
      </c>
      <c r="P36" s="98">
        <v>20</v>
      </c>
      <c r="Q36" s="98">
        <v>20</v>
      </c>
      <c r="R36" s="64">
        <f t="shared" si="17"/>
        <v>1</v>
      </c>
      <c r="S36" s="88">
        <v>30</v>
      </c>
      <c r="T36" s="119">
        <f t="shared" si="18"/>
        <v>1</v>
      </c>
      <c r="U36" s="120"/>
      <c r="W36" s="121">
        <f t="shared" si="19"/>
        <v>30</v>
      </c>
      <c r="Z36" s="121">
        <f t="shared" si="20"/>
        <v>30</v>
      </c>
      <c r="AA36" s="121" t="s">
        <v>153</v>
      </c>
      <c r="AU36" s="121">
        <f t="shared" si="21"/>
        <v>30</v>
      </c>
      <c r="AV36" s="121" t="s">
        <v>144</v>
      </c>
    </row>
    <row r="37" spans="2:48" s="121" customFormat="1" hidden="1" x14ac:dyDescent="0.25">
      <c r="B37" s="101">
        <v>5</v>
      </c>
      <c r="C37" s="122" t="s">
        <v>51</v>
      </c>
      <c r="D37" s="101">
        <v>14</v>
      </c>
      <c r="E37" s="98">
        <v>13</v>
      </c>
      <c r="F37" s="98">
        <f t="shared" si="13"/>
        <v>13</v>
      </c>
      <c r="G37" s="98"/>
      <c r="H37" s="98"/>
      <c r="I37" s="102">
        <f t="shared" si="22"/>
        <v>1</v>
      </c>
      <c r="J37" s="103">
        <v>14</v>
      </c>
      <c r="K37" s="65">
        <f t="shared" si="14"/>
        <v>1</v>
      </c>
      <c r="L37" s="104">
        <v>14</v>
      </c>
      <c r="M37" s="66">
        <f t="shared" si="15"/>
        <v>1</v>
      </c>
      <c r="N37" s="105">
        <v>14</v>
      </c>
      <c r="O37" s="106">
        <f t="shared" si="16"/>
        <v>1</v>
      </c>
      <c r="P37" s="98">
        <v>1</v>
      </c>
      <c r="Q37" s="98">
        <v>1</v>
      </c>
      <c r="R37" s="64">
        <f t="shared" si="17"/>
        <v>1</v>
      </c>
      <c r="S37" s="88">
        <v>14</v>
      </c>
      <c r="T37" s="119">
        <f t="shared" si="18"/>
        <v>1</v>
      </c>
      <c r="U37" s="120"/>
      <c r="W37" s="121">
        <f t="shared" si="19"/>
        <v>14</v>
      </c>
      <c r="Z37" s="121">
        <f t="shared" si="20"/>
        <v>14</v>
      </c>
      <c r="AA37" s="121" t="s">
        <v>153</v>
      </c>
      <c r="AU37" s="121">
        <f t="shared" si="21"/>
        <v>14</v>
      </c>
      <c r="AV37" s="121" t="s">
        <v>144</v>
      </c>
    </row>
    <row r="38" spans="2:48" s="121" customFormat="1" hidden="1" x14ac:dyDescent="0.25">
      <c r="B38" s="101">
        <v>6</v>
      </c>
      <c r="C38" s="122" t="s">
        <v>52</v>
      </c>
      <c r="D38" s="101">
        <v>93</v>
      </c>
      <c r="E38" s="98">
        <v>78</v>
      </c>
      <c r="F38" s="98">
        <f t="shared" si="13"/>
        <v>78</v>
      </c>
      <c r="G38" s="98"/>
      <c r="H38" s="98"/>
      <c r="I38" s="102">
        <f t="shared" si="22"/>
        <v>1</v>
      </c>
      <c r="J38" s="103">
        <v>93</v>
      </c>
      <c r="K38" s="65">
        <f t="shared" si="14"/>
        <v>1</v>
      </c>
      <c r="L38" s="104">
        <v>93</v>
      </c>
      <c r="M38" s="66">
        <f t="shared" si="15"/>
        <v>1</v>
      </c>
      <c r="N38" s="105">
        <v>93</v>
      </c>
      <c r="O38" s="106">
        <f t="shared" si="16"/>
        <v>1</v>
      </c>
      <c r="P38" s="98">
        <v>15</v>
      </c>
      <c r="Q38" s="98">
        <v>15</v>
      </c>
      <c r="R38" s="64">
        <f t="shared" si="17"/>
        <v>1</v>
      </c>
      <c r="S38" s="88">
        <v>93</v>
      </c>
      <c r="T38" s="119">
        <f t="shared" si="18"/>
        <v>1</v>
      </c>
      <c r="U38" s="120"/>
      <c r="W38" s="121">
        <f t="shared" si="19"/>
        <v>93</v>
      </c>
      <c r="Z38" s="121">
        <f t="shared" si="20"/>
        <v>93</v>
      </c>
      <c r="AA38" s="121" t="s">
        <v>153</v>
      </c>
      <c r="AU38" s="121">
        <f t="shared" si="21"/>
        <v>93</v>
      </c>
      <c r="AV38" s="121" t="s">
        <v>144</v>
      </c>
    </row>
    <row r="39" spans="2:48" s="121" customFormat="1" hidden="1" x14ac:dyDescent="0.25">
      <c r="B39" s="101">
        <v>7</v>
      </c>
      <c r="C39" s="122" t="s">
        <v>53</v>
      </c>
      <c r="D39" s="101">
        <v>33</v>
      </c>
      <c r="E39" s="98">
        <v>0</v>
      </c>
      <c r="F39" s="98">
        <f t="shared" si="13"/>
        <v>0</v>
      </c>
      <c r="G39" s="98"/>
      <c r="H39" s="98"/>
      <c r="I39" s="102">
        <v>1</v>
      </c>
      <c r="J39" s="103">
        <v>33</v>
      </c>
      <c r="K39" s="65">
        <f t="shared" si="14"/>
        <v>1</v>
      </c>
      <c r="L39" s="104">
        <v>33</v>
      </c>
      <c r="M39" s="66">
        <f t="shared" si="15"/>
        <v>1</v>
      </c>
      <c r="N39" s="105">
        <v>33</v>
      </c>
      <c r="O39" s="106">
        <f t="shared" si="16"/>
        <v>1</v>
      </c>
      <c r="P39" s="98">
        <v>33</v>
      </c>
      <c r="Q39" s="98">
        <v>33</v>
      </c>
      <c r="R39" s="64">
        <f t="shared" si="17"/>
        <v>1</v>
      </c>
      <c r="S39" s="88">
        <v>33</v>
      </c>
      <c r="T39" s="119">
        <f t="shared" si="18"/>
        <v>1</v>
      </c>
      <c r="U39" s="120"/>
      <c r="W39" s="121">
        <f t="shared" si="19"/>
        <v>33</v>
      </c>
      <c r="Z39" s="121">
        <f t="shared" si="20"/>
        <v>33</v>
      </c>
      <c r="AA39" s="121" t="s">
        <v>153</v>
      </c>
      <c r="AU39" s="121">
        <f t="shared" si="21"/>
        <v>33</v>
      </c>
      <c r="AV39" s="121" t="s">
        <v>144</v>
      </c>
    </row>
    <row r="40" spans="2:48" s="121" customFormat="1" hidden="1" x14ac:dyDescent="0.25">
      <c r="B40" s="101">
        <v>8</v>
      </c>
      <c r="C40" s="122" t="s">
        <v>54</v>
      </c>
      <c r="D40" s="101">
        <v>31</v>
      </c>
      <c r="E40" s="98">
        <v>23</v>
      </c>
      <c r="F40" s="98">
        <f t="shared" si="13"/>
        <v>23</v>
      </c>
      <c r="G40" s="98"/>
      <c r="H40" s="98"/>
      <c r="I40" s="102">
        <f t="shared" si="22"/>
        <v>1</v>
      </c>
      <c r="J40" s="103">
        <v>31</v>
      </c>
      <c r="K40" s="65">
        <f t="shared" si="14"/>
        <v>1</v>
      </c>
      <c r="L40" s="104">
        <v>31</v>
      </c>
      <c r="M40" s="66">
        <f t="shared" si="15"/>
        <v>1</v>
      </c>
      <c r="N40" s="105">
        <v>31</v>
      </c>
      <c r="O40" s="106">
        <f t="shared" si="16"/>
        <v>1</v>
      </c>
      <c r="P40" s="98">
        <v>8</v>
      </c>
      <c r="Q40" s="98">
        <v>8</v>
      </c>
      <c r="R40" s="64">
        <f t="shared" si="17"/>
        <v>1</v>
      </c>
      <c r="S40" s="88">
        <v>31</v>
      </c>
      <c r="T40" s="119">
        <f t="shared" si="18"/>
        <v>1</v>
      </c>
      <c r="U40" s="120"/>
      <c r="W40" s="121">
        <f t="shared" si="19"/>
        <v>31</v>
      </c>
      <c r="Z40" s="121">
        <f t="shared" si="20"/>
        <v>31</v>
      </c>
      <c r="AA40" s="121" t="s">
        <v>153</v>
      </c>
      <c r="AU40" s="121">
        <f t="shared" si="21"/>
        <v>31</v>
      </c>
      <c r="AV40" s="121" t="s">
        <v>144</v>
      </c>
    </row>
    <row r="41" spans="2:48" s="121" customFormat="1" hidden="1" x14ac:dyDescent="0.25">
      <c r="B41" s="101">
        <v>9</v>
      </c>
      <c r="C41" s="122" t="s">
        <v>55</v>
      </c>
      <c r="D41" s="101">
        <v>15</v>
      </c>
      <c r="E41" s="98">
        <v>13</v>
      </c>
      <c r="F41" s="98">
        <v>13</v>
      </c>
      <c r="G41" s="98"/>
      <c r="H41" s="98"/>
      <c r="I41" s="102">
        <f t="shared" si="22"/>
        <v>1</v>
      </c>
      <c r="J41" s="103">
        <v>15</v>
      </c>
      <c r="K41" s="65">
        <f t="shared" si="14"/>
        <v>1</v>
      </c>
      <c r="L41" s="104">
        <v>15</v>
      </c>
      <c r="M41" s="66">
        <f t="shared" si="15"/>
        <v>1</v>
      </c>
      <c r="N41" s="105">
        <v>15</v>
      </c>
      <c r="O41" s="106">
        <f t="shared" si="16"/>
        <v>1</v>
      </c>
      <c r="P41" s="98">
        <v>2</v>
      </c>
      <c r="Q41" s="98">
        <v>2</v>
      </c>
      <c r="R41" s="64">
        <f t="shared" si="17"/>
        <v>1</v>
      </c>
      <c r="S41" s="88">
        <v>15</v>
      </c>
      <c r="T41" s="119">
        <f t="shared" si="18"/>
        <v>1</v>
      </c>
      <c r="U41" s="120"/>
      <c r="W41" s="121">
        <f t="shared" si="19"/>
        <v>15</v>
      </c>
      <c r="Z41" s="121">
        <f t="shared" si="20"/>
        <v>15</v>
      </c>
      <c r="AA41" s="121" t="s">
        <v>153</v>
      </c>
      <c r="AU41" s="121">
        <f t="shared" si="21"/>
        <v>15</v>
      </c>
      <c r="AV41" s="121" t="s">
        <v>144</v>
      </c>
    </row>
    <row r="42" spans="2:48" s="126" customFormat="1" hidden="1" x14ac:dyDescent="0.25">
      <c r="B42" s="280" t="s">
        <v>46</v>
      </c>
      <c r="C42" s="280"/>
      <c r="D42" s="123">
        <f>SUM(D33:D41)</f>
        <v>413</v>
      </c>
      <c r="E42" s="123">
        <f>SUM(E33:E41)</f>
        <v>309</v>
      </c>
      <c r="F42" s="123">
        <f>SUM(F33:F41)</f>
        <v>309</v>
      </c>
      <c r="G42" s="123"/>
      <c r="H42" s="123"/>
      <c r="I42" s="124">
        <f>F42/E42</f>
        <v>1</v>
      </c>
      <c r="J42" s="123">
        <f>SUM(J33:J41)</f>
        <v>413</v>
      </c>
      <c r="K42" s="124">
        <f t="shared" si="14"/>
        <v>1</v>
      </c>
      <c r="L42" s="123">
        <f>SUM(L33:L41)</f>
        <v>413</v>
      </c>
      <c r="M42" s="124">
        <f t="shared" si="15"/>
        <v>1</v>
      </c>
      <c r="N42" s="123">
        <f>SUM(N33:N41)</f>
        <v>413</v>
      </c>
      <c r="O42" s="124">
        <f t="shared" si="16"/>
        <v>1</v>
      </c>
      <c r="P42" s="123">
        <f>SUM(P33:P41)</f>
        <v>104</v>
      </c>
      <c r="Q42" s="123">
        <f>SUM(Q33:Q41)</f>
        <v>104</v>
      </c>
      <c r="R42" s="124">
        <f>Q42/P42</f>
        <v>1</v>
      </c>
      <c r="S42" s="123">
        <f>SUM(S33:S41)</f>
        <v>413</v>
      </c>
      <c r="T42" s="124">
        <f t="shared" si="18"/>
        <v>1</v>
      </c>
      <c r="U42" s="125"/>
      <c r="W42" s="121">
        <f t="shared" si="19"/>
        <v>413</v>
      </c>
      <c r="X42" s="121"/>
    </row>
    <row r="43" spans="2:48" s="121" customFormat="1" hidden="1" x14ac:dyDescent="0.25">
      <c r="B43" s="281" t="s">
        <v>15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3"/>
      <c r="U43" s="120"/>
    </row>
    <row r="44" spans="2:48" s="121" customFormat="1" hidden="1" x14ac:dyDescent="0.25">
      <c r="B44" s="101">
        <v>1</v>
      </c>
      <c r="C44" s="122" t="s">
        <v>56</v>
      </c>
      <c r="D44" s="101">
        <v>82</v>
      </c>
      <c r="E44" s="98">
        <v>67</v>
      </c>
      <c r="F44" s="98">
        <f t="shared" ref="F44:F50" si="24">E44</f>
        <v>67</v>
      </c>
      <c r="G44" s="98"/>
      <c r="H44" s="98"/>
      <c r="I44" s="102">
        <f t="shared" ref="I44:I50" si="25">F44/E44</f>
        <v>1</v>
      </c>
      <c r="J44" s="107">
        <v>82</v>
      </c>
      <c r="K44" s="65">
        <f t="shared" ref="K44:K51" si="26">J44/D44</f>
        <v>1</v>
      </c>
      <c r="L44" s="104">
        <v>82</v>
      </c>
      <c r="M44" s="66">
        <f t="shared" ref="M44:M51" si="27">L44/D44</f>
        <v>1</v>
      </c>
      <c r="N44" s="105">
        <v>82</v>
      </c>
      <c r="O44" s="106">
        <f>N44/D44</f>
        <v>1</v>
      </c>
      <c r="P44" s="98">
        <v>15</v>
      </c>
      <c r="Q44" s="98">
        <v>15</v>
      </c>
      <c r="R44" s="64">
        <f t="shared" ref="R44:R50" si="28">Q44/P44</f>
        <v>1</v>
      </c>
      <c r="S44" s="88">
        <v>46</v>
      </c>
      <c r="T44" s="119">
        <f t="shared" ref="T44:T51" si="29">S44/D44</f>
        <v>0.56097560975609762</v>
      </c>
      <c r="U44" s="120"/>
      <c r="W44" s="121">
        <f t="shared" ref="W44:W50" si="30">E44+P44</f>
        <v>82</v>
      </c>
      <c r="X44" s="121" t="s">
        <v>153</v>
      </c>
      <c r="Z44" s="121">
        <f t="shared" ref="Z44:Z50" si="31">E44+P44</f>
        <v>82</v>
      </c>
      <c r="AA44" s="121" t="s">
        <v>153</v>
      </c>
      <c r="AU44" s="121">
        <f t="shared" ref="AU44:AU50" si="32">F44+Q44</f>
        <v>82</v>
      </c>
      <c r="AV44" s="121" t="s">
        <v>144</v>
      </c>
    </row>
    <row r="45" spans="2:48" s="121" customFormat="1" hidden="1" x14ac:dyDescent="0.25">
      <c r="B45" s="101">
        <v>2</v>
      </c>
      <c r="C45" s="122" t="s">
        <v>57</v>
      </c>
      <c r="D45" s="101">
        <v>195</v>
      </c>
      <c r="E45" s="98">
        <v>157</v>
      </c>
      <c r="F45" s="98">
        <f t="shared" si="24"/>
        <v>157</v>
      </c>
      <c r="G45" s="98"/>
      <c r="H45" s="98"/>
      <c r="I45" s="102">
        <f t="shared" si="25"/>
        <v>1</v>
      </c>
      <c r="J45" s="107">
        <v>195</v>
      </c>
      <c r="K45" s="65">
        <f t="shared" si="26"/>
        <v>1</v>
      </c>
      <c r="L45" s="104">
        <v>195</v>
      </c>
      <c r="M45" s="66">
        <f t="shared" si="27"/>
        <v>1</v>
      </c>
      <c r="N45" s="105">
        <v>195</v>
      </c>
      <c r="O45" s="106">
        <f t="shared" ref="O45:O50" si="33">N45/D45</f>
        <v>1</v>
      </c>
      <c r="P45" s="98">
        <v>38</v>
      </c>
      <c r="Q45" s="98">
        <v>38</v>
      </c>
      <c r="R45" s="64">
        <f t="shared" si="28"/>
        <v>1</v>
      </c>
      <c r="S45" s="88">
        <v>164</v>
      </c>
      <c r="T45" s="119">
        <f t="shared" si="29"/>
        <v>0.84102564102564104</v>
      </c>
      <c r="U45" s="120"/>
      <c r="W45" s="121">
        <f t="shared" si="30"/>
        <v>195</v>
      </c>
      <c r="X45" s="121" t="s">
        <v>153</v>
      </c>
      <c r="Z45" s="121">
        <f t="shared" si="31"/>
        <v>195</v>
      </c>
      <c r="AA45" s="121" t="s">
        <v>153</v>
      </c>
      <c r="AU45" s="121">
        <f t="shared" si="32"/>
        <v>195</v>
      </c>
      <c r="AV45" s="121" t="s">
        <v>144</v>
      </c>
    </row>
    <row r="46" spans="2:48" s="121" customFormat="1" hidden="1" x14ac:dyDescent="0.25">
      <c r="B46" s="101">
        <v>3</v>
      </c>
      <c r="C46" s="122" t="s">
        <v>58</v>
      </c>
      <c r="D46" s="101">
        <v>91</v>
      </c>
      <c r="E46" s="98">
        <v>89</v>
      </c>
      <c r="F46" s="98">
        <f t="shared" si="24"/>
        <v>89</v>
      </c>
      <c r="G46" s="98"/>
      <c r="H46" s="98"/>
      <c r="I46" s="102">
        <f t="shared" si="25"/>
        <v>1</v>
      </c>
      <c r="J46" s="107">
        <v>91</v>
      </c>
      <c r="K46" s="65">
        <f t="shared" si="26"/>
        <v>1</v>
      </c>
      <c r="L46" s="104">
        <v>91</v>
      </c>
      <c r="M46" s="66">
        <f t="shared" si="27"/>
        <v>1</v>
      </c>
      <c r="N46" s="105">
        <v>91</v>
      </c>
      <c r="O46" s="106">
        <f t="shared" si="33"/>
        <v>1</v>
      </c>
      <c r="P46" s="98">
        <v>2</v>
      </c>
      <c r="Q46" s="98">
        <v>2</v>
      </c>
      <c r="R46" s="64">
        <f t="shared" si="28"/>
        <v>1</v>
      </c>
      <c r="S46" s="88">
        <v>65</v>
      </c>
      <c r="T46" s="119">
        <f t="shared" si="29"/>
        <v>0.7142857142857143</v>
      </c>
      <c r="U46" s="120"/>
      <c r="W46" s="121">
        <f t="shared" si="30"/>
        <v>91</v>
      </c>
      <c r="X46" s="121" t="s">
        <v>153</v>
      </c>
      <c r="Z46" s="121">
        <f t="shared" si="31"/>
        <v>91</v>
      </c>
      <c r="AA46" s="121" t="s">
        <v>153</v>
      </c>
      <c r="AU46" s="121">
        <f t="shared" si="32"/>
        <v>91</v>
      </c>
      <c r="AV46" s="121" t="s">
        <v>144</v>
      </c>
    </row>
    <row r="47" spans="2:48" s="121" customFormat="1" hidden="1" x14ac:dyDescent="0.25">
      <c r="B47" s="101">
        <v>4</v>
      </c>
      <c r="C47" s="122" t="s">
        <v>59</v>
      </c>
      <c r="D47" s="101">
        <v>82</v>
      </c>
      <c r="E47" s="98">
        <v>67</v>
      </c>
      <c r="F47" s="98">
        <f t="shared" si="24"/>
        <v>67</v>
      </c>
      <c r="G47" s="98"/>
      <c r="H47" s="98"/>
      <c r="I47" s="102">
        <f t="shared" si="25"/>
        <v>1</v>
      </c>
      <c r="J47" s="107">
        <v>82</v>
      </c>
      <c r="K47" s="65">
        <f t="shared" si="26"/>
        <v>1</v>
      </c>
      <c r="L47" s="104">
        <v>82</v>
      </c>
      <c r="M47" s="66">
        <f t="shared" si="27"/>
        <v>1</v>
      </c>
      <c r="N47" s="105">
        <v>82</v>
      </c>
      <c r="O47" s="106">
        <f t="shared" si="33"/>
        <v>1</v>
      </c>
      <c r="P47" s="98">
        <v>15</v>
      </c>
      <c r="Q47" s="98">
        <v>15</v>
      </c>
      <c r="R47" s="64">
        <f t="shared" si="28"/>
        <v>1</v>
      </c>
      <c r="S47" s="88">
        <v>28</v>
      </c>
      <c r="T47" s="119">
        <f t="shared" si="29"/>
        <v>0.34146341463414637</v>
      </c>
      <c r="U47" s="120"/>
      <c r="W47" s="121">
        <f t="shared" si="30"/>
        <v>82</v>
      </c>
      <c r="X47" s="121" t="s">
        <v>153</v>
      </c>
      <c r="Z47" s="121">
        <f t="shared" si="31"/>
        <v>82</v>
      </c>
      <c r="AA47" s="121" t="s">
        <v>153</v>
      </c>
      <c r="AU47" s="121">
        <f t="shared" si="32"/>
        <v>82</v>
      </c>
      <c r="AV47" s="121" t="s">
        <v>144</v>
      </c>
    </row>
    <row r="48" spans="2:48" s="121" customFormat="1" hidden="1" x14ac:dyDescent="0.25">
      <c r="B48" s="101">
        <v>5</v>
      </c>
      <c r="C48" s="122" t="s">
        <v>60</v>
      </c>
      <c r="D48" s="101">
        <v>79</v>
      </c>
      <c r="E48" s="98">
        <v>58</v>
      </c>
      <c r="F48" s="98">
        <f t="shared" si="24"/>
        <v>58</v>
      </c>
      <c r="G48" s="98"/>
      <c r="H48" s="98"/>
      <c r="I48" s="102">
        <f t="shared" si="25"/>
        <v>1</v>
      </c>
      <c r="J48" s="107">
        <v>79</v>
      </c>
      <c r="K48" s="65">
        <f t="shared" si="26"/>
        <v>1</v>
      </c>
      <c r="L48" s="104">
        <v>79</v>
      </c>
      <c r="M48" s="66">
        <f t="shared" si="27"/>
        <v>1</v>
      </c>
      <c r="N48" s="105">
        <v>79</v>
      </c>
      <c r="O48" s="106">
        <f t="shared" si="33"/>
        <v>1</v>
      </c>
      <c r="P48" s="98">
        <v>21</v>
      </c>
      <c r="Q48" s="98">
        <v>21</v>
      </c>
      <c r="R48" s="64">
        <f t="shared" si="28"/>
        <v>1</v>
      </c>
      <c r="S48" s="88">
        <v>38</v>
      </c>
      <c r="T48" s="119">
        <f t="shared" si="29"/>
        <v>0.48101265822784811</v>
      </c>
      <c r="U48" s="120"/>
      <c r="W48" s="121">
        <f t="shared" si="30"/>
        <v>79</v>
      </c>
      <c r="X48" s="121" t="s">
        <v>153</v>
      </c>
      <c r="Z48" s="121">
        <f t="shared" si="31"/>
        <v>79</v>
      </c>
      <c r="AA48" s="121" t="s">
        <v>153</v>
      </c>
      <c r="AU48" s="121">
        <f t="shared" si="32"/>
        <v>79</v>
      </c>
      <c r="AV48" s="121" t="s">
        <v>144</v>
      </c>
    </row>
    <row r="49" spans="2:48" s="121" customFormat="1" hidden="1" x14ac:dyDescent="0.25">
      <c r="B49" s="101">
        <v>6</v>
      </c>
      <c r="C49" s="122" t="s">
        <v>61</v>
      </c>
      <c r="D49" s="101">
        <v>75</v>
      </c>
      <c r="E49" s="98">
        <v>74</v>
      </c>
      <c r="F49" s="98">
        <f t="shared" si="24"/>
        <v>74</v>
      </c>
      <c r="G49" s="98"/>
      <c r="H49" s="98"/>
      <c r="I49" s="102">
        <f t="shared" si="25"/>
        <v>1</v>
      </c>
      <c r="J49" s="107">
        <v>75</v>
      </c>
      <c r="K49" s="65">
        <f t="shared" si="26"/>
        <v>1</v>
      </c>
      <c r="L49" s="104">
        <v>75</v>
      </c>
      <c r="M49" s="66">
        <f t="shared" si="27"/>
        <v>1</v>
      </c>
      <c r="N49" s="105">
        <v>75</v>
      </c>
      <c r="O49" s="106">
        <f t="shared" si="33"/>
        <v>1</v>
      </c>
      <c r="P49" s="98">
        <v>1</v>
      </c>
      <c r="Q49" s="98">
        <v>1</v>
      </c>
      <c r="R49" s="64">
        <f t="shared" si="28"/>
        <v>1</v>
      </c>
      <c r="S49" s="88">
        <v>63</v>
      </c>
      <c r="T49" s="119">
        <f t="shared" si="29"/>
        <v>0.84</v>
      </c>
      <c r="U49" s="120"/>
      <c r="W49" s="121">
        <f t="shared" si="30"/>
        <v>75</v>
      </c>
      <c r="X49" s="121" t="s">
        <v>153</v>
      </c>
      <c r="Z49" s="121">
        <f t="shared" si="31"/>
        <v>75</v>
      </c>
      <c r="AA49" s="121" t="s">
        <v>153</v>
      </c>
      <c r="AU49" s="121">
        <f t="shared" si="32"/>
        <v>75</v>
      </c>
      <c r="AV49" s="121" t="s">
        <v>144</v>
      </c>
    </row>
    <row r="50" spans="2:48" s="121" customFormat="1" hidden="1" x14ac:dyDescent="0.25">
      <c r="B50" s="101">
        <v>7</v>
      </c>
      <c r="C50" s="122" t="s">
        <v>62</v>
      </c>
      <c r="D50" s="101">
        <v>38</v>
      </c>
      <c r="E50" s="98">
        <v>29</v>
      </c>
      <c r="F50" s="98">
        <f t="shared" si="24"/>
        <v>29</v>
      </c>
      <c r="G50" s="98"/>
      <c r="H50" s="98"/>
      <c r="I50" s="102">
        <f t="shared" si="25"/>
        <v>1</v>
      </c>
      <c r="J50" s="107">
        <v>38</v>
      </c>
      <c r="K50" s="65">
        <f t="shared" si="26"/>
        <v>1</v>
      </c>
      <c r="L50" s="104">
        <v>38</v>
      </c>
      <c r="M50" s="66">
        <f t="shared" si="27"/>
        <v>1</v>
      </c>
      <c r="N50" s="105">
        <v>38</v>
      </c>
      <c r="O50" s="106">
        <f t="shared" si="33"/>
        <v>1</v>
      </c>
      <c r="P50" s="98">
        <v>9</v>
      </c>
      <c r="Q50" s="98">
        <v>9</v>
      </c>
      <c r="R50" s="64">
        <f t="shared" si="28"/>
        <v>1</v>
      </c>
      <c r="S50" s="88">
        <v>38</v>
      </c>
      <c r="T50" s="119">
        <f t="shared" si="29"/>
        <v>1</v>
      </c>
      <c r="U50" s="120"/>
      <c r="W50" s="121">
        <f t="shared" si="30"/>
        <v>38</v>
      </c>
      <c r="X50" s="121" t="s">
        <v>153</v>
      </c>
      <c r="Z50" s="121">
        <f t="shared" si="31"/>
        <v>38</v>
      </c>
      <c r="AA50" s="121" t="s">
        <v>153</v>
      </c>
      <c r="AU50" s="121">
        <f t="shared" si="32"/>
        <v>38</v>
      </c>
      <c r="AV50" s="121" t="s">
        <v>144</v>
      </c>
    </row>
    <row r="51" spans="2:48" s="126" customFormat="1" hidden="1" x14ac:dyDescent="0.25">
      <c r="B51" s="280" t="s">
        <v>46</v>
      </c>
      <c r="C51" s="280"/>
      <c r="D51" s="123">
        <f>SUM(D44:D50)</f>
        <v>642</v>
      </c>
      <c r="E51" s="123">
        <f>SUM(E44:E50)</f>
        <v>541</v>
      </c>
      <c r="F51" s="123">
        <f>SUM(F44:F50)</f>
        <v>541</v>
      </c>
      <c r="G51" s="123"/>
      <c r="H51" s="123"/>
      <c r="I51" s="124">
        <f>F51/E51</f>
        <v>1</v>
      </c>
      <c r="J51" s="123">
        <f>SUM(J44:J50)</f>
        <v>642</v>
      </c>
      <c r="K51" s="124">
        <f t="shared" si="26"/>
        <v>1</v>
      </c>
      <c r="L51" s="123">
        <f>SUM(L44:L50)</f>
        <v>642</v>
      </c>
      <c r="M51" s="124">
        <f t="shared" si="27"/>
        <v>1</v>
      </c>
      <c r="N51" s="123">
        <f>SUM(N44:N50)</f>
        <v>642</v>
      </c>
      <c r="O51" s="124">
        <f>N51/(D51)</f>
        <v>1</v>
      </c>
      <c r="P51" s="123">
        <f>SUM(P44:P50)</f>
        <v>101</v>
      </c>
      <c r="Q51" s="123">
        <f>SUM(Q44:Q50)</f>
        <v>101</v>
      </c>
      <c r="R51" s="124">
        <f>Q51/P51</f>
        <v>1</v>
      </c>
      <c r="S51" s="123">
        <f>SUM(S44:S50)</f>
        <v>442</v>
      </c>
      <c r="T51" s="124">
        <f t="shared" si="29"/>
        <v>0.68847352024922115</v>
      </c>
      <c r="U51" s="125"/>
    </row>
    <row r="52" spans="2:48" s="121" customFormat="1" x14ac:dyDescent="0.25">
      <c r="B52" s="281" t="s">
        <v>16</v>
      </c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3"/>
      <c r="U52" s="120"/>
    </row>
    <row r="53" spans="2:48" s="121" customFormat="1" x14ac:dyDescent="0.25">
      <c r="B53" s="101">
        <v>1</v>
      </c>
      <c r="C53" s="166" t="s">
        <v>63</v>
      </c>
      <c r="D53" s="101">
        <f>165-4</f>
        <v>161</v>
      </c>
      <c r="E53" s="98">
        <v>150</v>
      </c>
      <c r="F53" s="98">
        <v>150</v>
      </c>
      <c r="G53" s="102">
        <f t="shared" ref="G53:G59" si="34">F53/E53</f>
        <v>1</v>
      </c>
      <c r="H53" s="98">
        <f>149</f>
        <v>149</v>
      </c>
      <c r="I53" s="102">
        <f t="shared" ref="I53:I58" si="35">H53/E53</f>
        <v>0.99333333333333329</v>
      </c>
      <c r="J53" s="107">
        <f>D53</f>
        <v>161</v>
      </c>
      <c r="K53" s="65">
        <f t="shared" ref="K53:K59" si="36">J53/D53</f>
        <v>1</v>
      </c>
      <c r="L53" s="104">
        <f>D53</f>
        <v>161</v>
      </c>
      <c r="M53" s="66">
        <f t="shared" ref="M53:M59" si="37">L53/D53</f>
        <v>1</v>
      </c>
      <c r="N53" s="105">
        <f>L53</f>
        <v>161</v>
      </c>
      <c r="O53" s="106">
        <f t="shared" ref="O53:O58" si="38">N53/D53</f>
        <v>1</v>
      </c>
      <c r="P53" s="164">
        <v>149</v>
      </c>
      <c r="Q53" s="164">
        <v>149</v>
      </c>
      <c r="R53" s="165">
        <f t="shared" ref="R53:R57" si="39">Q53/P53</f>
        <v>1</v>
      </c>
      <c r="S53" s="88">
        <f t="shared" ref="S53:S58" si="40">D53</f>
        <v>161</v>
      </c>
      <c r="T53" s="119">
        <f t="shared" ref="T53:T59" si="41">S53/D53</f>
        <v>1</v>
      </c>
      <c r="U53" s="120"/>
      <c r="W53" s="121">
        <f t="shared" ref="W53:W58" si="42">E53+P53</f>
        <v>299</v>
      </c>
      <c r="X53" s="121" t="s">
        <v>168</v>
      </c>
      <c r="Z53" s="121">
        <f t="shared" ref="Z53:Z58" si="43">E53+P53</f>
        <v>299</v>
      </c>
      <c r="AA53" s="121" t="s">
        <v>153</v>
      </c>
      <c r="AU53" s="121">
        <f t="shared" ref="AU53:AU58" si="44">F53+Q53</f>
        <v>299</v>
      </c>
      <c r="AV53" s="121" t="s">
        <v>144</v>
      </c>
    </row>
    <row r="54" spans="2:48" s="121" customFormat="1" x14ac:dyDescent="0.25">
      <c r="B54" s="167">
        <v>2</v>
      </c>
      <c r="C54" s="122" t="s">
        <v>64</v>
      </c>
      <c r="D54" s="101">
        <f>123-4</f>
        <v>119</v>
      </c>
      <c r="E54" s="98">
        <f>D54</f>
        <v>119</v>
      </c>
      <c r="F54" s="98">
        <f t="shared" ref="F54" si="45">E54</f>
        <v>119</v>
      </c>
      <c r="G54" s="102">
        <f t="shared" si="34"/>
        <v>1</v>
      </c>
      <c r="H54" s="98">
        <f t="shared" ref="H54:H58" si="46">E54</f>
        <v>119</v>
      </c>
      <c r="I54" s="102">
        <f t="shared" si="35"/>
        <v>1</v>
      </c>
      <c r="J54" s="107">
        <f t="shared" ref="J54:J58" si="47">D54</f>
        <v>119</v>
      </c>
      <c r="K54" s="65">
        <f t="shared" si="36"/>
        <v>1</v>
      </c>
      <c r="L54" s="104">
        <f t="shared" ref="L54:L58" si="48">J54</f>
        <v>119</v>
      </c>
      <c r="M54" s="66">
        <f t="shared" si="37"/>
        <v>1</v>
      </c>
      <c r="N54" s="105">
        <f t="shared" ref="N54:N58" si="49">L54</f>
        <v>119</v>
      </c>
      <c r="O54" s="106">
        <f t="shared" si="38"/>
        <v>1</v>
      </c>
      <c r="P54" s="162"/>
      <c r="Q54" s="162"/>
      <c r="R54" s="163"/>
      <c r="S54" s="88">
        <f t="shared" si="40"/>
        <v>119</v>
      </c>
      <c r="T54" s="119">
        <f t="shared" si="41"/>
        <v>1</v>
      </c>
      <c r="U54" s="120"/>
      <c r="W54" s="121">
        <f t="shared" si="42"/>
        <v>119</v>
      </c>
      <c r="Z54" s="121">
        <f t="shared" si="43"/>
        <v>119</v>
      </c>
      <c r="AA54" s="121" t="s">
        <v>153</v>
      </c>
      <c r="AU54" s="121">
        <f t="shared" si="44"/>
        <v>119</v>
      </c>
      <c r="AV54" s="121" t="s">
        <v>144</v>
      </c>
    </row>
    <row r="55" spans="2:48" s="121" customFormat="1" x14ac:dyDescent="0.25">
      <c r="B55" s="167">
        <v>3</v>
      </c>
      <c r="C55" s="122" t="s">
        <v>65</v>
      </c>
      <c r="D55" s="101">
        <v>93</v>
      </c>
      <c r="E55" s="98">
        <v>90</v>
      </c>
      <c r="F55" s="98">
        <f>E55</f>
        <v>90</v>
      </c>
      <c r="G55" s="102">
        <f t="shared" si="34"/>
        <v>1</v>
      </c>
      <c r="H55" s="98">
        <f t="shared" si="46"/>
        <v>90</v>
      </c>
      <c r="I55" s="102">
        <f t="shared" si="35"/>
        <v>1</v>
      </c>
      <c r="J55" s="107">
        <f t="shared" si="47"/>
        <v>93</v>
      </c>
      <c r="K55" s="65">
        <f t="shared" si="36"/>
        <v>1</v>
      </c>
      <c r="L55" s="104">
        <f t="shared" si="48"/>
        <v>93</v>
      </c>
      <c r="M55" s="66">
        <f t="shared" si="37"/>
        <v>1</v>
      </c>
      <c r="N55" s="105">
        <f t="shared" si="49"/>
        <v>93</v>
      </c>
      <c r="O55" s="106">
        <f t="shared" si="38"/>
        <v>1</v>
      </c>
      <c r="P55" s="98">
        <f>D55-E55</f>
        <v>3</v>
      </c>
      <c r="Q55" s="98">
        <f>P55</f>
        <v>3</v>
      </c>
      <c r="R55" s="64">
        <f t="shared" si="39"/>
        <v>1</v>
      </c>
      <c r="S55" s="88">
        <f t="shared" si="40"/>
        <v>93</v>
      </c>
      <c r="T55" s="119">
        <f t="shared" si="41"/>
        <v>1</v>
      </c>
      <c r="U55" s="120"/>
      <c r="W55" s="121">
        <f t="shared" si="42"/>
        <v>93</v>
      </c>
      <c r="Z55" s="121">
        <f t="shared" si="43"/>
        <v>93</v>
      </c>
      <c r="AA55" s="121" t="s">
        <v>153</v>
      </c>
      <c r="AU55" s="121">
        <f t="shared" si="44"/>
        <v>93</v>
      </c>
      <c r="AV55" s="121" t="s">
        <v>144</v>
      </c>
    </row>
    <row r="56" spans="2:48" s="121" customFormat="1" x14ac:dyDescent="0.25">
      <c r="B56" s="167">
        <v>4</v>
      </c>
      <c r="C56" s="122" t="s">
        <v>66</v>
      </c>
      <c r="D56" s="101">
        <f>100-3</f>
        <v>97</v>
      </c>
      <c r="E56" s="98">
        <v>84</v>
      </c>
      <c r="F56" s="98">
        <f>E56</f>
        <v>84</v>
      </c>
      <c r="G56" s="102">
        <f t="shared" si="34"/>
        <v>1</v>
      </c>
      <c r="H56" s="98">
        <f t="shared" si="46"/>
        <v>84</v>
      </c>
      <c r="I56" s="102">
        <f t="shared" si="35"/>
        <v>1</v>
      </c>
      <c r="J56" s="107">
        <f t="shared" si="47"/>
        <v>97</v>
      </c>
      <c r="K56" s="65">
        <f t="shared" si="36"/>
        <v>1</v>
      </c>
      <c r="L56" s="104">
        <f t="shared" si="48"/>
        <v>97</v>
      </c>
      <c r="M56" s="66">
        <f t="shared" si="37"/>
        <v>1</v>
      </c>
      <c r="N56" s="105">
        <f t="shared" si="49"/>
        <v>97</v>
      </c>
      <c r="O56" s="106">
        <f t="shared" si="38"/>
        <v>1</v>
      </c>
      <c r="P56" s="98">
        <f>D56-E56</f>
        <v>13</v>
      </c>
      <c r="Q56" s="98">
        <f>P56</f>
        <v>13</v>
      </c>
      <c r="R56" s="64">
        <f t="shared" si="39"/>
        <v>1</v>
      </c>
      <c r="S56" s="88">
        <f t="shared" si="40"/>
        <v>97</v>
      </c>
      <c r="T56" s="119">
        <f t="shared" si="41"/>
        <v>1</v>
      </c>
      <c r="U56" s="120"/>
      <c r="W56" s="121">
        <f t="shared" si="42"/>
        <v>97</v>
      </c>
      <c r="Z56" s="121">
        <f t="shared" si="43"/>
        <v>97</v>
      </c>
      <c r="AA56" s="121" t="s">
        <v>153</v>
      </c>
      <c r="AU56" s="121">
        <f t="shared" si="44"/>
        <v>97</v>
      </c>
      <c r="AV56" s="121" t="s">
        <v>144</v>
      </c>
    </row>
    <row r="57" spans="2:48" s="121" customFormat="1" x14ac:dyDescent="0.25">
      <c r="B57" s="167">
        <v>5</v>
      </c>
      <c r="C57" s="122" t="s">
        <v>67</v>
      </c>
      <c r="D57" s="101">
        <f>58-1</f>
        <v>57</v>
      </c>
      <c r="E57" s="98">
        <f>56-1</f>
        <v>55</v>
      </c>
      <c r="F57" s="98">
        <f>E57</f>
        <v>55</v>
      </c>
      <c r="G57" s="102">
        <f t="shared" si="34"/>
        <v>1</v>
      </c>
      <c r="H57" s="98">
        <f t="shared" si="46"/>
        <v>55</v>
      </c>
      <c r="I57" s="102">
        <f t="shared" si="35"/>
        <v>1</v>
      </c>
      <c r="J57" s="107">
        <f t="shared" si="47"/>
        <v>57</v>
      </c>
      <c r="K57" s="65">
        <f t="shared" si="36"/>
        <v>1</v>
      </c>
      <c r="L57" s="104">
        <f t="shared" si="48"/>
        <v>57</v>
      </c>
      <c r="M57" s="66">
        <f t="shared" si="37"/>
        <v>1</v>
      </c>
      <c r="N57" s="105">
        <f t="shared" si="49"/>
        <v>57</v>
      </c>
      <c r="O57" s="106">
        <f t="shared" si="38"/>
        <v>1</v>
      </c>
      <c r="P57" s="98">
        <f>D57-E57</f>
        <v>2</v>
      </c>
      <c r="Q57" s="98">
        <f>P57</f>
        <v>2</v>
      </c>
      <c r="R57" s="64">
        <f t="shared" si="39"/>
        <v>1</v>
      </c>
      <c r="S57" s="88">
        <f t="shared" si="40"/>
        <v>57</v>
      </c>
      <c r="T57" s="119">
        <f t="shared" si="41"/>
        <v>1</v>
      </c>
      <c r="U57" s="120"/>
      <c r="W57" s="121">
        <f t="shared" si="42"/>
        <v>57</v>
      </c>
      <c r="Z57" s="121">
        <f t="shared" si="43"/>
        <v>57</v>
      </c>
      <c r="AA57" s="121" t="s">
        <v>153</v>
      </c>
      <c r="AU57" s="121">
        <f t="shared" si="44"/>
        <v>57</v>
      </c>
      <c r="AV57" s="121" t="s">
        <v>144</v>
      </c>
    </row>
    <row r="58" spans="2:48" s="121" customFormat="1" x14ac:dyDescent="0.25">
      <c r="B58" s="167">
        <v>6</v>
      </c>
      <c r="C58" s="122" t="s">
        <v>154</v>
      </c>
      <c r="D58" s="101">
        <f>18-1</f>
        <v>17</v>
      </c>
      <c r="E58" s="98">
        <f>18-1</f>
        <v>17</v>
      </c>
      <c r="F58" s="98">
        <f>E58</f>
        <v>17</v>
      </c>
      <c r="G58" s="102">
        <f t="shared" si="34"/>
        <v>1</v>
      </c>
      <c r="H58" s="98">
        <f t="shared" si="46"/>
        <v>17</v>
      </c>
      <c r="I58" s="102">
        <f t="shared" si="35"/>
        <v>1</v>
      </c>
      <c r="J58" s="107">
        <f t="shared" si="47"/>
        <v>17</v>
      </c>
      <c r="K58" s="65">
        <f t="shared" si="36"/>
        <v>1</v>
      </c>
      <c r="L58" s="104">
        <f t="shared" si="48"/>
        <v>17</v>
      </c>
      <c r="M58" s="66">
        <f t="shared" si="37"/>
        <v>1</v>
      </c>
      <c r="N58" s="105">
        <f t="shared" si="49"/>
        <v>17</v>
      </c>
      <c r="O58" s="106">
        <f t="shared" si="38"/>
        <v>1</v>
      </c>
      <c r="P58" s="162"/>
      <c r="Q58" s="162"/>
      <c r="R58" s="163"/>
      <c r="S58" s="88">
        <f t="shared" si="40"/>
        <v>17</v>
      </c>
      <c r="T58" s="119">
        <f t="shared" si="41"/>
        <v>1</v>
      </c>
      <c r="U58" s="120"/>
      <c r="W58" s="121">
        <f t="shared" si="42"/>
        <v>17</v>
      </c>
      <c r="Z58" s="121">
        <f t="shared" si="43"/>
        <v>17</v>
      </c>
      <c r="AA58" s="121" t="s">
        <v>153</v>
      </c>
      <c r="AU58" s="121">
        <f t="shared" si="44"/>
        <v>17</v>
      </c>
      <c r="AV58" s="121" t="s">
        <v>144</v>
      </c>
    </row>
    <row r="59" spans="2:48" s="126" customFormat="1" x14ac:dyDescent="0.25">
      <c r="B59" s="280" t="s">
        <v>46</v>
      </c>
      <c r="C59" s="280"/>
      <c r="D59" s="123">
        <f>SUM(D53:D58)</f>
        <v>544</v>
      </c>
      <c r="E59" s="123">
        <f>SUM(E53:E58)</f>
        <v>515</v>
      </c>
      <c r="F59" s="123">
        <f>SUM(F53:F58)</f>
        <v>515</v>
      </c>
      <c r="G59" s="124">
        <f t="shared" si="34"/>
        <v>1</v>
      </c>
      <c r="H59" s="123">
        <f>SUM(H53:H58)</f>
        <v>514</v>
      </c>
      <c r="I59" s="124">
        <f>H59/H59</f>
        <v>1</v>
      </c>
      <c r="J59" s="123">
        <f>SUM(J53:J58)</f>
        <v>544</v>
      </c>
      <c r="K59" s="124">
        <f t="shared" si="36"/>
        <v>1</v>
      </c>
      <c r="L59" s="123">
        <f>SUM(L53:L58)</f>
        <v>544</v>
      </c>
      <c r="M59" s="124">
        <f t="shared" si="37"/>
        <v>1</v>
      </c>
      <c r="N59" s="123">
        <f>SUM(N53:N58)</f>
        <v>544</v>
      </c>
      <c r="O59" s="124">
        <f>N59/(D59)</f>
        <v>1</v>
      </c>
      <c r="P59" s="123">
        <f>SUM(P53:P58)</f>
        <v>167</v>
      </c>
      <c r="Q59" s="123">
        <f>SUM(Q53:Q58)</f>
        <v>167</v>
      </c>
      <c r="R59" s="124">
        <f>Q59/P59</f>
        <v>1</v>
      </c>
      <c r="S59" s="123">
        <f>SUM(S53:S58)</f>
        <v>544</v>
      </c>
      <c r="T59" s="124">
        <f t="shared" si="41"/>
        <v>1</v>
      </c>
      <c r="U59" s="125"/>
      <c r="W59" s="121">
        <f>E59+P59</f>
        <v>682</v>
      </c>
      <c r="X59" s="121"/>
    </row>
    <row r="60" spans="2:48" s="121" customFormat="1" hidden="1" x14ac:dyDescent="0.25">
      <c r="B60" s="281" t="s">
        <v>68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3"/>
      <c r="U60" s="120"/>
    </row>
    <row r="61" spans="2:48" s="121" customFormat="1" hidden="1" x14ac:dyDescent="0.25">
      <c r="B61" s="101">
        <v>1</v>
      </c>
      <c r="C61" s="122" t="s">
        <v>69</v>
      </c>
      <c r="D61" s="101">
        <v>228</v>
      </c>
      <c r="E61" s="98">
        <v>226</v>
      </c>
      <c r="F61" s="98">
        <f t="shared" ref="F61:F78" si="50">E61</f>
        <v>226</v>
      </c>
      <c r="G61" s="98"/>
      <c r="H61" s="98"/>
      <c r="I61" s="102">
        <f t="shared" ref="I61:I73" si="51">F61/E61</f>
        <v>1</v>
      </c>
      <c r="J61" s="107">
        <v>228</v>
      </c>
      <c r="K61" s="65">
        <f t="shared" ref="K61:K79" si="52">J61/D61</f>
        <v>1</v>
      </c>
      <c r="L61" s="104">
        <v>228</v>
      </c>
      <c r="M61" s="66">
        <f t="shared" ref="M61:M79" si="53">L61/D61</f>
        <v>1</v>
      </c>
      <c r="N61" s="105">
        <v>228</v>
      </c>
      <c r="O61" s="106">
        <f t="shared" ref="O61:O78" si="54">N61/D61</f>
        <v>1</v>
      </c>
      <c r="P61" s="98">
        <v>2</v>
      </c>
      <c r="Q61" s="98">
        <v>2</v>
      </c>
      <c r="R61" s="64">
        <f t="shared" ref="R61:R76" si="55">Q61/P61</f>
        <v>1</v>
      </c>
      <c r="S61" s="88">
        <v>176</v>
      </c>
      <c r="T61" s="119">
        <f t="shared" ref="T61:T79" si="56">S61/D61</f>
        <v>0.77192982456140347</v>
      </c>
      <c r="U61" s="120"/>
      <c r="V61" s="121" t="s">
        <v>169</v>
      </c>
      <c r="W61" s="121">
        <f t="shared" ref="W61:W79" si="57">E61+P61</f>
        <v>228</v>
      </c>
      <c r="Z61" s="121">
        <f t="shared" ref="Z61:Z78" si="58">E61+P61</f>
        <v>228</v>
      </c>
      <c r="AA61" s="121" t="s">
        <v>153</v>
      </c>
      <c r="AU61" s="121">
        <f t="shared" ref="AU61:AU78" si="59">F61+Q61</f>
        <v>228</v>
      </c>
      <c r="AV61" s="121" t="s">
        <v>144</v>
      </c>
    </row>
    <row r="62" spans="2:48" s="121" customFormat="1" hidden="1" x14ac:dyDescent="0.25">
      <c r="B62" s="101">
        <v>2</v>
      </c>
      <c r="C62" s="122" t="s">
        <v>70</v>
      </c>
      <c r="D62" s="101">
        <v>73</v>
      </c>
      <c r="E62" s="98">
        <v>64</v>
      </c>
      <c r="F62" s="98">
        <f t="shared" si="50"/>
        <v>64</v>
      </c>
      <c r="G62" s="98"/>
      <c r="H62" s="98"/>
      <c r="I62" s="102">
        <v>1</v>
      </c>
      <c r="J62" s="107">
        <v>73</v>
      </c>
      <c r="K62" s="65">
        <f t="shared" si="52"/>
        <v>1</v>
      </c>
      <c r="L62" s="104">
        <v>73</v>
      </c>
      <c r="M62" s="66">
        <f t="shared" si="53"/>
        <v>1</v>
      </c>
      <c r="N62" s="105">
        <v>73</v>
      </c>
      <c r="O62" s="106">
        <f t="shared" si="54"/>
        <v>1</v>
      </c>
      <c r="P62" s="98">
        <v>9</v>
      </c>
      <c r="Q62" s="98">
        <v>9</v>
      </c>
      <c r="R62" s="64">
        <f t="shared" si="55"/>
        <v>1</v>
      </c>
      <c r="S62" s="88">
        <v>69</v>
      </c>
      <c r="T62" s="119">
        <f t="shared" si="56"/>
        <v>0.9452054794520548</v>
      </c>
      <c r="U62" s="120"/>
      <c r="W62" s="121">
        <f t="shared" si="57"/>
        <v>73</v>
      </c>
      <c r="Z62" s="121">
        <f t="shared" si="58"/>
        <v>73</v>
      </c>
      <c r="AA62" s="121" t="s">
        <v>153</v>
      </c>
      <c r="AU62" s="121">
        <f t="shared" si="59"/>
        <v>73</v>
      </c>
      <c r="AV62" s="121" t="s">
        <v>144</v>
      </c>
    </row>
    <row r="63" spans="2:48" s="121" customFormat="1" hidden="1" x14ac:dyDescent="0.25">
      <c r="B63" s="101">
        <v>3</v>
      </c>
      <c r="C63" s="122" t="s">
        <v>71</v>
      </c>
      <c r="D63" s="101">
        <v>62</v>
      </c>
      <c r="E63" s="98">
        <v>61</v>
      </c>
      <c r="F63" s="98">
        <f t="shared" si="50"/>
        <v>61</v>
      </c>
      <c r="G63" s="98"/>
      <c r="H63" s="98"/>
      <c r="I63" s="102">
        <v>1</v>
      </c>
      <c r="J63" s="107">
        <v>62</v>
      </c>
      <c r="K63" s="65">
        <f t="shared" si="52"/>
        <v>1</v>
      </c>
      <c r="L63" s="104">
        <v>62</v>
      </c>
      <c r="M63" s="66">
        <f t="shared" si="53"/>
        <v>1</v>
      </c>
      <c r="N63" s="105">
        <v>62</v>
      </c>
      <c r="O63" s="106">
        <f t="shared" si="54"/>
        <v>1</v>
      </c>
      <c r="P63" s="98">
        <v>1</v>
      </c>
      <c r="Q63" s="98">
        <v>1</v>
      </c>
      <c r="R63" s="64">
        <f t="shared" si="55"/>
        <v>1</v>
      </c>
      <c r="S63" s="88">
        <v>62</v>
      </c>
      <c r="T63" s="119">
        <f t="shared" si="56"/>
        <v>1</v>
      </c>
      <c r="U63" s="120"/>
      <c r="W63" s="121">
        <f t="shared" si="57"/>
        <v>62</v>
      </c>
      <c r="Z63" s="121">
        <f t="shared" si="58"/>
        <v>62</v>
      </c>
      <c r="AA63" s="121" t="s">
        <v>153</v>
      </c>
      <c r="AU63" s="121">
        <f t="shared" si="59"/>
        <v>62</v>
      </c>
      <c r="AV63" s="121" t="s">
        <v>144</v>
      </c>
    </row>
    <row r="64" spans="2:48" s="121" customFormat="1" hidden="1" x14ac:dyDescent="0.25">
      <c r="B64" s="101">
        <v>4</v>
      </c>
      <c r="C64" s="122" t="s">
        <v>72</v>
      </c>
      <c r="D64" s="101">
        <v>44</v>
      </c>
      <c r="E64" s="98">
        <v>42</v>
      </c>
      <c r="F64" s="98">
        <f t="shared" si="50"/>
        <v>42</v>
      </c>
      <c r="G64" s="98"/>
      <c r="H64" s="98"/>
      <c r="I64" s="102">
        <v>1</v>
      </c>
      <c r="J64" s="107">
        <v>44</v>
      </c>
      <c r="K64" s="65">
        <f t="shared" si="52"/>
        <v>1</v>
      </c>
      <c r="L64" s="104">
        <v>44</v>
      </c>
      <c r="M64" s="66">
        <f t="shared" si="53"/>
        <v>1</v>
      </c>
      <c r="N64" s="105">
        <v>44</v>
      </c>
      <c r="O64" s="106">
        <f t="shared" si="54"/>
        <v>1</v>
      </c>
      <c r="P64" s="98">
        <v>2</v>
      </c>
      <c r="Q64" s="98">
        <v>2</v>
      </c>
      <c r="R64" s="64">
        <v>1</v>
      </c>
      <c r="S64" s="88">
        <v>44</v>
      </c>
      <c r="T64" s="119">
        <f t="shared" si="56"/>
        <v>1</v>
      </c>
      <c r="U64" s="120"/>
      <c r="W64" s="121">
        <f t="shared" si="57"/>
        <v>44</v>
      </c>
      <c r="Z64" s="121">
        <f t="shared" si="58"/>
        <v>44</v>
      </c>
      <c r="AA64" s="121" t="s">
        <v>153</v>
      </c>
      <c r="AU64" s="121">
        <f t="shared" si="59"/>
        <v>44</v>
      </c>
      <c r="AV64" s="121" t="s">
        <v>144</v>
      </c>
    </row>
    <row r="65" spans="2:48" s="121" customFormat="1" hidden="1" x14ac:dyDescent="0.25">
      <c r="B65" s="101">
        <v>5</v>
      </c>
      <c r="C65" s="122" t="s">
        <v>73</v>
      </c>
      <c r="D65" s="101">
        <v>54</v>
      </c>
      <c r="E65" s="98">
        <v>44</v>
      </c>
      <c r="F65" s="98">
        <v>44</v>
      </c>
      <c r="G65" s="98"/>
      <c r="H65" s="98"/>
      <c r="I65" s="102">
        <f t="shared" si="51"/>
        <v>1</v>
      </c>
      <c r="J65" s="107">
        <v>54</v>
      </c>
      <c r="K65" s="65">
        <f t="shared" si="52"/>
        <v>1</v>
      </c>
      <c r="L65" s="104">
        <v>54</v>
      </c>
      <c r="M65" s="66">
        <f t="shared" si="53"/>
        <v>1</v>
      </c>
      <c r="N65" s="105">
        <v>54</v>
      </c>
      <c r="O65" s="106">
        <f t="shared" si="54"/>
        <v>1</v>
      </c>
      <c r="P65" s="98">
        <v>10</v>
      </c>
      <c r="Q65" s="98">
        <v>10</v>
      </c>
      <c r="R65" s="64">
        <f t="shared" si="55"/>
        <v>1</v>
      </c>
      <c r="S65" s="88">
        <v>54</v>
      </c>
      <c r="T65" s="119">
        <f t="shared" si="56"/>
        <v>1</v>
      </c>
      <c r="U65" s="120"/>
      <c r="W65" s="121">
        <f t="shared" si="57"/>
        <v>54</v>
      </c>
      <c r="Z65" s="121">
        <f t="shared" si="58"/>
        <v>54</v>
      </c>
      <c r="AA65" s="121" t="s">
        <v>153</v>
      </c>
      <c r="AU65" s="121">
        <f t="shared" si="59"/>
        <v>54</v>
      </c>
      <c r="AV65" s="121" t="s">
        <v>144</v>
      </c>
    </row>
    <row r="66" spans="2:48" s="121" customFormat="1" hidden="1" x14ac:dyDescent="0.25">
      <c r="B66" s="101">
        <v>6</v>
      </c>
      <c r="C66" s="122" t="s">
        <v>74</v>
      </c>
      <c r="D66" s="101">
        <v>22</v>
      </c>
      <c r="E66" s="98">
        <v>16</v>
      </c>
      <c r="F66" s="98">
        <f t="shared" si="50"/>
        <v>16</v>
      </c>
      <c r="G66" s="98"/>
      <c r="H66" s="98"/>
      <c r="I66" s="102">
        <f t="shared" si="51"/>
        <v>1</v>
      </c>
      <c r="J66" s="107">
        <v>22</v>
      </c>
      <c r="K66" s="65">
        <f t="shared" si="52"/>
        <v>1</v>
      </c>
      <c r="L66" s="104">
        <v>22</v>
      </c>
      <c r="M66" s="66">
        <f t="shared" si="53"/>
        <v>1</v>
      </c>
      <c r="N66" s="105">
        <v>22</v>
      </c>
      <c r="O66" s="106">
        <f t="shared" si="54"/>
        <v>1</v>
      </c>
      <c r="P66" s="98">
        <v>6</v>
      </c>
      <c r="Q66" s="98">
        <v>6</v>
      </c>
      <c r="R66" s="64">
        <f t="shared" si="55"/>
        <v>1</v>
      </c>
      <c r="S66" s="88">
        <v>22</v>
      </c>
      <c r="T66" s="119">
        <f t="shared" si="56"/>
        <v>1</v>
      </c>
      <c r="U66" s="120"/>
      <c r="W66" s="121">
        <f t="shared" si="57"/>
        <v>22</v>
      </c>
      <c r="Z66" s="121">
        <f t="shared" si="58"/>
        <v>22</v>
      </c>
      <c r="AA66" s="121" t="s">
        <v>153</v>
      </c>
      <c r="AU66" s="121">
        <f t="shared" si="59"/>
        <v>22</v>
      </c>
      <c r="AV66" s="121" t="s">
        <v>144</v>
      </c>
    </row>
    <row r="67" spans="2:48" s="121" customFormat="1" hidden="1" x14ac:dyDescent="0.25">
      <c r="B67" s="101">
        <v>7</v>
      </c>
      <c r="C67" s="122" t="s">
        <v>75</v>
      </c>
      <c r="D67" s="101">
        <v>50</v>
      </c>
      <c r="E67" s="98">
        <v>50</v>
      </c>
      <c r="F67" s="98">
        <v>50</v>
      </c>
      <c r="G67" s="98"/>
      <c r="H67" s="98"/>
      <c r="I67" s="102">
        <v>1</v>
      </c>
      <c r="J67" s="107">
        <v>50</v>
      </c>
      <c r="K67" s="65">
        <f t="shared" si="52"/>
        <v>1</v>
      </c>
      <c r="L67" s="104">
        <v>50</v>
      </c>
      <c r="M67" s="66">
        <f t="shared" si="53"/>
        <v>1</v>
      </c>
      <c r="N67" s="105">
        <v>50</v>
      </c>
      <c r="O67" s="106">
        <f t="shared" si="54"/>
        <v>1</v>
      </c>
      <c r="P67" s="98">
        <v>0</v>
      </c>
      <c r="Q67" s="98">
        <v>0</v>
      </c>
      <c r="R67" s="64">
        <v>1</v>
      </c>
      <c r="S67" s="88">
        <v>50</v>
      </c>
      <c r="T67" s="119">
        <f t="shared" si="56"/>
        <v>1</v>
      </c>
      <c r="U67" s="120"/>
      <c r="W67" s="121">
        <f t="shared" si="57"/>
        <v>50</v>
      </c>
      <c r="Z67" s="121">
        <f t="shared" si="58"/>
        <v>50</v>
      </c>
      <c r="AA67" s="121" t="s">
        <v>153</v>
      </c>
      <c r="AU67" s="121">
        <f t="shared" si="59"/>
        <v>50</v>
      </c>
      <c r="AV67" s="121" t="s">
        <v>144</v>
      </c>
    </row>
    <row r="68" spans="2:48" s="121" customFormat="1" hidden="1" x14ac:dyDescent="0.25">
      <c r="B68" s="101">
        <v>8</v>
      </c>
      <c r="C68" s="122" t="s">
        <v>76</v>
      </c>
      <c r="D68" s="101">
        <v>25</v>
      </c>
      <c r="E68" s="98">
        <v>24</v>
      </c>
      <c r="F68" s="98">
        <v>24</v>
      </c>
      <c r="G68" s="98"/>
      <c r="H68" s="98"/>
      <c r="I68" s="102">
        <v>1</v>
      </c>
      <c r="J68" s="107">
        <v>25</v>
      </c>
      <c r="K68" s="65">
        <f t="shared" si="52"/>
        <v>1</v>
      </c>
      <c r="L68" s="104">
        <v>25</v>
      </c>
      <c r="M68" s="66">
        <f t="shared" si="53"/>
        <v>1</v>
      </c>
      <c r="N68" s="105">
        <v>25</v>
      </c>
      <c r="O68" s="106">
        <f t="shared" si="54"/>
        <v>1</v>
      </c>
      <c r="P68" s="98">
        <v>1</v>
      </c>
      <c r="Q68" s="98">
        <v>1</v>
      </c>
      <c r="R68" s="64">
        <v>1</v>
      </c>
      <c r="S68" s="88">
        <v>25</v>
      </c>
      <c r="T68" s="119">
        <f t="shared" si="56"/>
        <v>1</v>
      </c>
      <c r="U68" s="120"/>
      <c r="W68" s="121">
        <f t="shared" si="57"/>
        <v>25</v>
      </c>
      <c r="Z68" s="121">
        <f t="shared" si="58"/>
        <v>25</v>
      </c>
      <c r="AA68" s="121" t="s">
        <v>153</v>
      </c>
      <c r="AU68" s="121">
        <f t="shared" si="59"/>
        <v>25</v>
      </c>
      <c r="AV68" s="121" t="s">
        <v>144</v>
      </c>
    </row>
    <row r="69" spans="2:48" s="121" customFormat="1" hidden="1" x14ac:dyDescent="0.25">
      <c r="B69" s="101">
        <v>9</v>
      </c>
      <c r="C69" s="122" t="s">
        <v>77</v>
      </c>
      <c r="D69" s="101">
        <v>29</v>
      </c>
      <c r="E69" s="98">
        <f t="shared" ref="E69:E78" si="60">D69-P69</f>
        <v>24</v>
      </c>
      <c r="F69" s="98">
        <f t="shared" si="50"/>
        <v>24</v>
      </c>
      <c r="G69" s="98"/>
      <c r="H69" s="98"/>
      <c r="I69" s="102">
        <v>1</v>
      </c>
      <c r="J69" s="107">
        <v>29</v>
      </c>
      <c r="K69" s="65">
        <f t="shared" si="52"/>
        <v>1</v>
      </c>
      <c r="L69" s="104">
        <v>29</v>
      </c>
      <c r="M69" s="66">
        <f t="shared" si="53"/>
        <v>1</v>
      </c>
      <c r="N69" s="105">
        <v>29</v>
      </c>
      <c r="O69" s="106">
        <f t="shared" si="54"/>
        <v>1</v>
      </c>
      <c r="P69" s="98">
        <v>5</v>
      </c>
      <c r="Q69" s="98">
        <v>5</v>
      </c>
      <c r="R69" s="64">
        <f t="shared" si="55"/>
        <v>1</v>
      </c>
      <c r="S69" s="88">
        <v>28</v>
      </c>
      <c r="T69" s="119">
        <f t="shared" si="56"/>
        <v>0.96551724137931039</v>
      </c>
      <c r="U69" s="120"/>
      <c r="W69" s="121">
        <f t="shared" si="57"/>
        <v>29</v>
      </c>
      <c r="Z69" s="121">
        <f t="shared" si="58"/>
        <v>29</v>
      </c>
      <c r="AA69" s="121" t="s">
        <v>153</v>
      </c>
      <c r="AU69" s="121">
        <f t="shared" si="59"/>
        <v>29</v>
      </c>
      <c r="AV69" s="121" t="s">
        <v>144</v>
      </c>
    </row>
    <row r="70" spans="2:48" s="121" customFormat="1" hidden="1" x14ac:dyDescent="0.25">
      <c r="B70" s="101">
        <v>10</v>
      </c>
      <c r="C70" s="122" t="s">
        <v>78</v>
      </c>
      <c r="D70" s="101">
        <v>10</v>
      </c>
      <c r="E70" s="98">
        <v>10</v>
      </c>
      <c r="F70" s="98">
        <f t="shared" si="50"/>
        <v>10</v>
      </c>
      <c r="G70" s="98"/>
      <c r="H70" s="98"/>
      <c r="I70" s="102">
        <v>1</v>
      </c>
      <c r="J70" s="107">
        <v>10</v>
      </c>
      <c r="K70" s="65">
        <f t="shared" si="52"/>
        <v>1</v>
      </c>
      <c r="L70" s="104">
        <v>10</v>
      </c>
      <c r="M70" s="66">
        <f t="shared" si="53"/>
        <v>1</v>
      </c>
      <c r="N70" s="105">
        <v>10</v>
      </c>
      <c r="O70" s="106">
        <f t="shared" si="54"/>
        <v>1</v>
      </c>
      <c r="P70" s="98">
        <v>0</v>
      </c>
      <c r="Q70" s="98">
        <v>0</v>
      </c>
      <c r="R70" s="64">
        <v>1</v>
      </c>
      <c r="S70" s="88">
        <v>10</v>
      </c>
      <c r="T70" s="119">
        <f t="shared" si="56"/>
        <v>1</v>
      </c>
      <c r="U70" s="120"/>
      <c r="W70" s="121">
        <f t="shared" si="57"/>
        <v>10</v>
      </c>
      <c r="Z70" s="121">
        <f t="shared" si="58"/>
        <v>10</v>
      </c>
      <c r="AA70" s="121" t="s">
        <v>153</v>
      </c>
      <c r="AU70" s="121">
        <f t="shared" si="59"/>
        <v>10</v>
      </c>
      <c r="AV70" s="121" t="s">
        <v>144</v>
      </c>
    </row>
    <row r="71" spans="2:48" s="121" customFormat="1" hidden="1" x14ac:dyDescent="0.25">
      <c r="B71" s="101">
        <v>11</v>
      </c>
      <c r="C71" s="122" t="s">
        <v>79</v>
      </c>
      <c r="D71" s="101">
        <v>10</v>
      </c>
      <c r="E71" s="98">
        <v>10</v>
      </c>
      <c r="F71" s="98">
        <v>10</v>
      </c>
      <c r="G71" s="98"/>
      <c r="H71" s="98"/>
      <c r="I71" s="102">
        <v>1</v>
      </c>
      <c r="J71" s="107">
        <v>10</v>
      </c>
      <c r="K71" s="65">
        <f t="shared" si="52"/>
        <v>1</v>
      </c>
      <c r="L71" s="104">
        <v>10</v>
      </c>
      <c r="M71" s="66">
        <f t="shared" si="53"/>
        <v>1</v>
      </c>
      <c r="N71" s="105">
        <v>10</v>
      </c>
      <c r="O71" s="106">
        <f t="shared" si="54"/>
        <v>1</v>
      </c>
      <c r="P71" s="98">
        <v>0</v>
      </c>
      <c r="Q71" s="98">
        <v>0</v>
      </c>
      <c r="R71" s="64">
        <v>1</v>
      </c>
      <c r="S71" s="88">
        <v>10</v>
      </c>
      <c r="T71" s="119">
        <f t="shared" si="56"/>
        <v>1</v>
      </c>
      <c r="U71" s="120"/>
      <c r="W71" s="121">
        <f t="shared" si="57"/>
        <v>10</v>
      </c>
      <c r="Z71" s="121">
        <f t="shared" si="58"/>
        <v>10</v>
      </c>
      <c r="AA71" s="121" t="s">
        <v>153</v>
      </c>
      <c r="AU71" s="121">
        <f t="shared" si="59"/>
        <v>10</v>
      </c>
      <c r="AV71" s="121" t="s">
        <v>144</v>
      </c>
    </row>
    <row r="72" spans="2:48" s="121" customFormat="1" hidden="1" x14ac:dyDescent="0.25">
      <c r="B72" s="101">
        <v>12</v>
      </c>
      <c r="C72" s="122" t="s">
        <v>80</v>
      </c>
      <c r="D72" s="101">
        <v>12</v>
      </c>
      <c r="E72" s="98">
        <v>12</v>
      </c>
      <c r="F72" s="98">
        <f t="shared" si="50"/>
        <v>12</v>
      </c>
      <c r="G72" s="98"/>
      <c r="H72" s="98"/>
      <c r="I72" s="102">
        <v>1</v>
      </c>
      <c r="J72" s="107">
        <v>12</v>
      </c>
      <c r="K72" s="65">
        <f t="shared" si="52"/>
        <v>1</v>
      </c>
      <c r="L72" s="104">
        <v>12</v>
      </c>
      <c r="M72" s="66">
        <f t="shared" si="53"/>
        <v>1</v>
      </c>
      <c r="N72" s="105">
        <v>12</v>
      </c>
      <c r="O72" s="106">
        <f t="shared" si="54"/>
        <v>1</v>
      </c>
      <c r="P72" s="98">
        <v>0</v>
      </c>
      <c r="Q72" s="98">
        <v>0</v>
      </c>
      <c r="R72" s="64">
        <v>1</v>
      </c>
      <c r="S72" s="88">
        <v>12</v>
      </c>
      <c r="T72" s="119">
        <f t="shared" si="56"/>
        <v>1</v>
      </c>
      <c r="U72" s="120"/>
      <c r="W72" s="121">
        <f t="shared" si="57"/>
        <v>12</v>
      </c>
      <c r="Z72" s="121">
        <f t="shared" si="58"/>
        <v>12</v>
      </c>
      <c r="AA72" s="121" t="s">
        <v>153</v>
      </c>
      <c r="AU72" s="121">
        <f t="shared" si="59"/>
        <v>12</v>
      </c>
      <c r="AV72" s="121" t="s">
        <v>144</v>
      </c>
    </row>
    <row r="73" spans="2:48" s="121" customFormat="1" hidden="1" x14ac:dyDescent="0.25">
      <c r="B73" s="101">
        <v>13</v>
      </c>
      <c r="C73" s="122" t="s">
        <v>81</v>
      </c>
      <c r="D73" s="101">
        <v>7</v>
      </c>
      <c r="E73" s="98">
        <f t="shared" si="60"/>
        <v>6</v>
      </c>
      <c r="F73" s="98">
        <f t="shared" si="50"/>
        <v>6</v>
      </c>
      <c r="G73" s="98"/>
      <c r="H73" s="98"/>
      <c r="I73" s="102">
        <f t="shared" si="51"/>
        <v>1</v>
      </c>
      <c r="J73" s="107">
        <v>7</v>
      </c>
      <c r="K73" s="65">
        <f t="shared" si="52"/>
        <v>1</v>
      </c>
      <c r="L73" s="104">
        <v>7</v>
      </c>
      <c r="M73" s="66">
        <f t="shared" si="53"/>
        <v>1</v>
      </c>
      <c r="N73" s="105">
        <v>7</v>
      </c>
      <c r="O73" s="106">
        <f t="shared" si="54"/>
        <v>1</v>
      </c>
      <c r="P73" s="98">
        <v>1</v>
      </c>
      <c r="Q73" s="98">
        <v>1</v>
      </c>
      <c r="R73" s="64">
        <f t="shared" si="55"/>
        <v>1</v>
      </c>
      <c r="S73" s="88">
        <v>7</v>
      </c>
      <c r="T73" s="119">
        <f t="shared" si="56"/>
        <v>1</v>
      </c>
      <c r="U73" s="120"/>
      <c r="W73" s="121">
        <f t="shared" si="57"/>
        <v>7</v>
      </c>
      <c r="Z73" s="121">
        <f t="shared" si="58"/>
        <v>7</v>
      </c>
      <c r="AA73" s="121" t="s">
        <v>153</v>
      </c>
      <c r="AU73" s="121">
        <f t="shared" si="59"/>
        <v>7</v>
      </c>
      <c r="AV73" s="121" t="s">
        <v>144</v>
      </c>
    </row>
    <row r="74" spans="2:48" s="121" customFormat="1" hidden="1" x14ac:dyDescent="0.25">
      <c r="B74" s="101">
        <v>14</v>
      </c>
      <c r="C74" s="122" t="s">
        <v>82</v>
      </c>
      <c r="D74" s="101">
        <v>8</v>
      </c>
      <c r="E74" s="98">
        <v>8</v>
      </c>
      <c r="F74" s="98">
        <f t="shared" si="50"/>
        <v>8</v>
      </c>
      <c r="G74" s="98"/>
      <c r="H74" s="98"/>
      <c r="I74" s="102">
        <v>1</v>
      </c>
      <c r="J74" s="107">
        <v>8</v>
      </c>
      <c r="K74" s="65">
        <f t="shared" si="52"/>
        <v>1</v>
      </c>
      <c r="L74" s="104">
        <v>8</v>
      </c>
      <c r="M74" s="66">
        <f t="shared" si="53"/>
        <v>1</v>
      </c>
      <c r="N74" s="105">
        <v>8</v>
      </c>
      <c r="O74" s="106">
        <f t="shared" si="54"/>
        <v>1</v>
      </c>
      <c r="P74" s="98">
        <v>0</v>
      </c>
      <c r="Q74" s="98">
        <v>0</v>
      </c>
      <c r="R74" s="64">
        <v>1</v>
      </c>
      <c r="S74" s="88">
        <v>8</v>
      </c>
      <c r="T74" s="119">
        <f t="shared" si="56"/>
        <v>1</v>
      </c>
      <c r="U74" s="120"/>
      <c r="W74" s="121">
        <f t="shared" si="57"/>
        <v>8</v>
      </c>
      <c r="Z74" s="121">
        <f t="shared" si="58"/>
        <v>8</v>
      </c>
      <c r="AA74" s="121" t="s">
        <v>153</v>
      </c>
      <c r="AU74" s="121">
        <f t="shared" si="59"/>
        <v>8</v>
      </c>
      <c r="AV74" s="121" t="s">
        <v>144</v>
      </c>
    </row>
    <row r="75" spans="2:48" s="121" customFormat="1" hidden="1" x14ac:dyDescent="0.25">
      <c r="B75" s="101">
        <v>15</v>
      </c>
      <c r="C75" s="122" t="s">
        <v>83</v>
      </c>
      <c r="D75" s="101">
        <v>20</v>
      </c>
      <c r="E75" s="98">
        <v>20</v>
      </c>
      <c r="F75" s="98">
        <v>20</v>
      </c>
      <c r="G75" s="98"/>
      <c r="H75" s="98"/>
      <c r="I75" s="102">
        <v>1</v>
      </c>
      <c r="J75" s="107">
        <v>20</v>
      </c>
      <c r="K75" s="65">
        <f t="shared" si="52"/>
        <v>1</v>
      </c>
      <c r="L75" s="104">
        <v>20</v>
      </c>
      <c r="M75" s="66">
        <f t="shared" si="53"/>
        <v>1</v>
      </c>
      <c r="N75" s="105">
        <v>20</v>
      </c>
      <c r="O75" s="106">
        <f t="shared" si="54"/>
        <v>1</v>
      </c>
      <c r="P75" s="98">
        <v>0</v>
      </c>
      <c r="Q75" s="98">
        <v>0</v>
      </c>
      <c r="R75" s="64">
        <v>1</v>
      </c>
      <c r="S75" s="88">
        <v>20</v>
      </c>
      <c r="T75" s="119">
        <f t="shared" si="56"/>
        <v>1</v>
      </c>
      <c r="U75" s="120"/>
      <c r="W75" s="121">
        <f t="shared" si="57"/>
        <v>20</v>
      </c>
      <c r="Z75" s="121">
        <f t="shared" si="58"/>
        <v>20</v>
      </c>
      <c r="AA75" s="121" t="s">
        <v>153</v>
      </c>
      <c r="AU75" s="121">
        <f t="shared" si="59"/>
        <v>20</v>
      </c>
      <c r="AV75" s="121" t="s">
        <v>144</v>
      </c>
    </row>
    <row r="76" spans="2:48" s="121" customFormat="1" hidden="1" x14ac:dyDescent="0.25">
      <c r="B76" s="101">
        <v>16</v>
      </c>
      <c r="C76" s="122" t="s">
        <v>84</v>
      </c>
      <c r="D76" s="101">
        <v>15</v>
      </c>
      <c r="E76" s="98">
        <v>11</v>
      </c>
      <c r="F76" s="98">
        <f t="shared" si="50"/>
        <v>11</v>
      </c>
      <c r="G76" s="98"/>
      <c r="H76" s="98"/>
      <c r="I76" s="102">
        <v>1</v>
      </c>
      <c r="J76" s="107">
        <v>15</v>
      </c>
      <c r="K76" s="65">
        <f t="shared" si="52"/>
        <v>1</v>
      </c>
      <c r="L76" s="104">
        <v>15</v>
      </c>
      <c r="M76" s="66">
        <f t="shared" si="53"/>
        <v>1</v>
      </c>
      <c r="N76" s="105">
        <v>15</v>
      </c>
      <c r="O76" s="106">
        <f t="shared" si="54"/>
        <v>1</v>
      </c>
      <c r="P76" s="98">
        <v>4</v>
      </c>
      <c r="Q76" s="98">
        <v>4</v>
      </c>
      <c r="R76" s="64">
        <f t="shared" si="55"/>
        <v>1</v>
      </c>
      <c r="S76" s="88">
        <v>6</v>
      </c>
      <c r="T76" s="119">
        <f t="shared" si="56"/>
        <v>0.4</v>
      </c>
      <c r="U76" s="120"/>
      <c r="W76" s="121">
        <f t="shared" si="57"/>
        <v>15</v>
      </c>
      <c r="Z76" s="121">
        <f t="shared" si="58"/>
        <v>15</v>
      </c>
      <c r="AA76" s="121" t="s">
        <v>153</v>
      </c>
      <c r="AU76" s="121">
        <f t="shared" si="59"/>
        <v>15</v>
      </c>
      <c r="AV76" s="121" t="s">
        <v>144</v>
      </c>
    </row>
    <row r="77" spans="2:48" s="121" customFormat="1" hidden="1" x14ac:dyDescent="0.25">
      <c r="B77" s="101">
        <v>17</v>
      </c>
      <c r="C77" s="122" t="s">
        <v>85</v>
      </c>
      <c r="D77" s="101">
        <v>5</v>
      </c>
      <c r="E77" s="98">
        <v>3</v>
      </c>
      <c r="F77" s="98">
        <v>3</v>
      </c>
      <c r="G77" s="98"/>
      <c r="H77" s="98"/>
      <c r="I77" s="102">
        <v>1</v>
      </c>
      <c r="J77" s="107">
        <v>5</v>
      </c>
      <c r="K77" s="65">
        <f t="shared" si="52"/>
        <v>1</v>
      </c>
      <c r="L77" s="104">
        <v>5</v>
      </c>
      <c r="M77" s="66">
        <f t="shared" si="53"/>
        <v>1</v>
      </c>
      <c r="N77" s="105">
        <v>5</v>
      </c>
      <c r="O77" s="106">
        <f t="shared" si="54"/>
        <v>1</v>
      </c>
      <c r="P77" s="98">
        <v>2</v>
      </c>
      <c r="Q77" s="98">
        <v>2</v>
      </c>
      <c r="R77" s="64">
        <v>1</v>
      </c>
      <c r="S77" s="88">
        <v>5</v>
      </c>
      <c r="T77" s="119">
        <f t="shared" si="56"/>
        <v>1</v>
      </c>
      <c r="U77" s="120"/>
      <c r="W77" s="121">
        <f t="shared" si="57"/>
        <v>5</v>
      </c>
      <c r="Z77" s="121">
        <f t="shared" si="58"/>
        <v>5</v>
      </c>
      <c r="AA77" s="121" t="s">
        <v>153</v>
      </c>
      <c r="AU77" s="121">
        <f t="shared" si="59"/>
        <v>5</v>
      </c>
      <c r="AV77" s="121" t="s">
        <v>144</v>
      </c>
    </row>
    <row r="78" spans="2:48" s="121" customFormat="1" hidden="1" x14ac:dyDescent="0.25">
      <c r="B78" s="101">
        <v>18</v>
      </c>
      <c r="C78" s="122" t="s">
        <v>86</v>
      </c>
      <c r="D78" s="101">
        <v>3</v>
      </c>
      <c r="E78" s="98">
        <f t="shared" si="60"/>
        <v>0</v>
      </c>
      <c r="F78" s="98">
        <f t="shared" si="50"/>
        <v>0</v>
      </c>
      <c r="G78" s="98"/>
      <c r="H78" s="98"/>
      <c r="I78" s="102">
        <v>1</v>
      </c>
      <c r="J78" s="107">
        <v>3</v>
      </c>
      <c r="K78" s="65">
        <f t="shared" si="52"/>
        <v>1</v>
      </c>
      <c r="L78" s="104">
        <v>3</v>
      </c>
      <c r="M78" s="66">
        <f t="shared" si="53"/>
        <v>1</v>
      </c>
      <c r="N78" s="105">
        <v>3</v>
      </c>
      <c r="O78" s="106">
        <f t="shared" si="54"/>
        <v>1</v>
      </c>
      <c r="P78" s="98">
        <v>3</v>
      </c>
      <c r="Q78" s="98">
        <v>3</v>
      </c>
      <c r="R78" s="64">
        <v>1</v>
      </c>
      <c r="S78" s="88">
        <v>3</v>
      </c>
      <c r="T78" s="119">
        <f t="shared" si="56"/>
        <v>1</v>
      </c>
      <c r="U78" s="120"/>
      <c r="W78" s="121">
        <f t="shared" si="57"/>
        <v>3</v>
      </c>
      <c r="Z78" s="121">
        <f t="shared" si="58"/>
        <v>3</v>
      </c>
      <c r="AA78" s="121" t="s">
        <v>153</v>
      </c>
      <c r="AU78" s="121">
        <f t="shared" si="59"/>
        <v>3</v>
      </c>
      <c r="AV78" s="121" t="s">
        <v>144</v>
      </c>
    </row>
    <row r="79" spans="2:48" s="126" customFormat="1" hidden="1" x14ac:dyDescent="0.25">
      <c r="B79" s="280" t="s">
        <v>46</v>
      </c>
      <c r="C79" s="280"/>
      <c r="D79" s="123">
        <f>SUM(D61:D78)</f>
        <v>677</v>
      </c>
      <c r="E79" s="123">
        <f>SUM(E61:E78)</f>
        <v>631</v>
      </c>
      <c r="F79" s="123">
        <f>SUM(F61:F78)</f>
        <v>631</v>
      </c>
      <c r="G79" s="123"/>
      <c r="H79" s="123"/>
      <c r="I79" s="124">
        <f>F79/E79</f>
        <v>1</v>
      </c>
      <c r="J79" s="123">
        <f>SUM(J61:J78)</f>
        <v>677</v>
      </c>
      <c r="K79" s="124">
        <f t="shared" si="52"/>
        <v>1</v>
      </c>
      <c r="L79" s="123">
        <f>SUM(L61:L78)</f>
        <v>677</v>
      </c>
      <c r="M79" s="124">
        <f t="shared" si="53"/>
        <v>1</v>
      </c>
      <c r="N79" s="123">
        <f>SUM(N61:N78)</f>
        <v>677</v>
      </c>
      <c r="O79" s="124">
        <f>N79/(D79)</f>
        <v>1</v>
      </c>
      <c r="P79" s="123">
        <f>SUM(P61:P78)</f>
        <v>46</v>
      </c>
      <c r="Q79" s="123">
        <f>SUM(Q61:Q78)</f>
        <v>46</v>
      </c>
      <c r="R79" s="124">
        <f>Q79/P79</f>
        <v>1</v>
      </c>
      <c r="S79" s="123">
        <f>SUM(S61:S78)</f>
        <v>611</v>
      </c>
      <c r="T79" s="124">
        <f t="shared" si="56"/>
        <v>0.9025110782865583</v>
      </c>
      <c r="U79" s="125"/>
      <c r="W79" s="121">
        <f t="shared" si="57"/>
        <v>677</v>
      </c>
      <c r="X79" s="121"/>
    </row>
    <row r="80" spans="2:48" s="121" customFormat="1" hidden="1" x14ac:dyDescent="0.25">
      <c r="B80" s="281" t="s">
        <v>18</v>
      </c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128"/>
    </row>
    <row r="81" spans="2:48" s="121" customFormat="1" hidden="1" x14ac:dyDescent="0.25">
      <c r="B81" s="101">
        <v>1</v>
      </c>
      <c r="C81" s="122" t="s">
        <v>87</v>
      </c>
      <c r="D81" s="101">
        <v>62</v>
      </c>
      <c r="E81" s="98">
        <v>49</v>
      </c>
      <c r="F81" s="98">
        <v>49</v>
      </c>
      <c r="G81" s="98"/>
      <c r="H81" s="98"/>
      <c r="I81" s="64">
        <f t="shared" ref="I81:I91" si="61">F81/E81</f>
        <v>1</v>
      </c>
      <c r="J81" s="107">
        <v>62</v>
      </c>
      <c r="K81" s="65">
        <f>J81/D81</f>
        <v>1</v>
      </c>
      <c r="L81" s="104">
        <v>62</v>
      </c>
      <c r="M81" s="66">
        <f t="shared" ref="M81:M93" si="62">L81/D81</f>
        <v>1</v>
      </c>
      <c r="N81" s="105">
        <v>62</v>
      </c>
      <c r="O81" s="106">
        <f>N81/L81</f>
        <v>1</v>
      </c>
      <c r="P81" s="98">
        <v>13</v>
      </c>
      <c r="Q81" s="98">
        <v>13</v>
      </c>
      <c r="R81" s="64">
        <f>Q81/P81</f>
        <v>1</v>
      </c>
      <c r="S81" s="88">
        <v>62</v>
      </c>
      <c r="T81" s="119">
        <f t="shared" ref="T81:T93" si="63">S81/D81</f>
        <v>1</v>
      </c>
      <c r="U81" s="120"/>
      <c r="W81" s="121">
        <f>E81+P81</f>
        <v>62</v>
      </c>
      <c r="Z81" s="121">
        <f t="shared" ref="Z81:Z92" si="64">E81+P81</f>
        <v>62</v>
      </c>
      <c r="AA81" s="121" t="s">
        <v>153</v>
      </c>
      <c r="AU81" s="121">
        <f t="shared" ref="AU81:AU92" si="65">F81+Q81</f>
        <v>62</v>
      </c>
      <c r="AV81" s="121" t="s">
        <v>144</v>
      </c>
    </row>
    <row r="82" spans="2:48" s="121" customFormat="1" hidden="1" x14ac:dyDescent="0.25">
      <c r="B82" s="101">
        <v>2</v>
      </c>
      <c r="C82" s="122" t="s">
        <v>88</v>
      </c>
      <c r="D82" s="101">
        <v>39</v>
      </c>
      <c r="E82" s="98">
        <v>33</v>
      </c>
      <c r="F82" s="98">
        <v>33</v>
      </c>
      <c r="G82" s="98"/>
      <c r="H82" s="98"/>
      <c r="I82" s="64">
        <f t="shared" si="61"/>
        <v>1</v>
      </c>
      <c r="J82" s="107">
        <v>39</v>
      </c>
      <c r="K82" s="65">
        <f t="shared" ref="K82:K93" si="66">J82/D82</f>
        <v>1</v>
      </c>
      <c r="L82" s="104">
        <v>39</v>
      </c>
      <c r="M82" s="66">
        <f t="shared" si="62"/>
        <v>1</v>
      </c>
      <c r="N82" s="105">
        <v>39</v>
      </c>
      <c r="O82" s="106">
        <f t="shared" ref="O82:O92" si="67">N82/D82</f>
        <v>1</v>
      </c>
      <c r="P82" s="98">
        <v>6</v>
      </c>
      <c r="Q82" s="98">
        <v>6</v>
      </c>
      <c r="R82" s="64">
        <f t="shared" ref="R82:R92" si="68">Q82/P82</f>
        <v>1</v>
      </c>
      <c r="S82" s="88">
        <v>39</v>
      </c>
      <c r="T82" s="119">
        <f t="shared" si="63"/>
        <v>1</v>
      </c>
      <c r="U82" s="120"/>
      <c r="W82" s="121">
        <f>E82+P82</f>
        <v>39</v>
      </c>
      <c r="Z82" s="121">
        <f t="shared" si="64"/>
        <v>39</v>
      </c>
      <c r="AA82" s="121" t="s">
        <v>153</v>
      </c>
      <c r="AU82" s="121">
        <f t="shared" si="65"/>
        <v>39</v>
      </c>
      <c r="AV82" s="121" t="s">
        <v>144</v>
      </c>
    </row>
    <row r="83" spans="2:48" s="121" customFormat="1" hidden="1" x14ac:dyDescent="0.25">
      <c r="B83" s="101">
        <v>3</v>
      </c>
      <c r="C83" s="122" t="s">
        <v>89</v>
      </c>
      <c r="D83" s="101">
        <v>13</v>
      </c>
      <c r="E83" s="98">
        <v>2</v>
      </c>
      <c r="F83" s="98">
        <v>2</v>
      </c>
      <c r="G83" s="98"/>
      <c r="H83" s="98"/>
      <c r="I83" s="64">
        <v>1</v>
      </c>
      <c r="J83" s="107">
        <v>13</v>
      </c>
      <c r="K83" s="65">
        <f t="shared" si="66"/>
        <v>1</v>
      </c>
      <c r="L83" s="104">
        <v>13</v>
      </c>
      <c r="M83" s="66">
        <f t="shared" si="62"/>
        <v>1</v>
      </c>
      <c r="N83" s="105">
        <v>13</v>
      </c>
      <c r="O83" s="106">
        <f t="shared" si="67"/>
        <v>1</v>
      </c>
      <c r="P83" s="98">
        <v>11</v>
      </c>
      <c r="Q83" s="98">
        <v>11</v>
      </c>
      <c r="R83" s="64">
        <f t="shared" si="68"/>
        <v>1</v>
      </c>
      <c r="S83" s="88">
        <v>13</v>
      </c>
      <c r="T83" s="119">
        <f t="shared" si="63"/>
        <v>1</v>
      </c>
      <c r="U83" s="120"/>
      <c r="W83" s="121">
        <f>E83+P83</f>
        <v>13</v>
      </c>
      <c r="Z83" s="121">
        <f t="shared" si="64"/>
        <v>13</v>
      </c>
      <c r="AA83" s="121" t="s">
        <v>153</v>
      </c>
      <c r="AU83" s="121">
        <f t="shared" si="65"/>
        <v>13</v>
      </c>
      <c r="AV83" s="121" t="s">
        <v>144</v>
      </c>
    </row>
    <row r="84" spans="2:48" s="121" customFormat="1" hidden="1" x14ac:dyDescent="0.25">
      <c r="B84" s="101">
        <v>4</v>
      </c>
      <c r="C84" s="122" t="s">
        <v>90</v>
      </c>
      <c r="D84" s="101">
        <v>25</v>
      </c>
      <c r="E84" s="98">
        <v>19</v>
      </c>
      <c r="F84" s="98">
        <v>19</v>
      </c>
      <c r="G84" s="98"/>
      <c r="H84" s="98"/>
      <c r="I84" s="64">
        <v>1</v>
      </c>
      <c r="J84" s="107">
        <v>25</v>
      </c>
      <c r="K84" s="65">
        <f t="shared" si="66"/>
        <v>1</v>
      </c>
      <c r="L84" s="104">
        <v>25</v>
      </c>
      <c r="M84" s="66">
        <f t="shared" si="62"/>
        <v>1</v>
      </c>
      <c r="N84" s="105">
        <v>25</v>
      </c>
      <c r="O84" s="106">
        <f t="shared" si="67"/>
        <v>1</v>
      </c>
      <c r="P84" s="98">
        <v>6</v>
      </c>
      <c r="Q84" s="98">
        <v>6</v>
      </c>
      <c r="R84" s="64">
        <f t="shared" si="68"/>
        <v>1</v>
      </c>
      <c r="S84" s="88">
        <v>25</v>
      </c>
      <c r="T84" s="119">
        <f t="shared" si="63"/>
        <v>1</v>
      </c>
      <c r="U84" s="120"/>
      <c r="W84" s="121">
        <f t="shared" ref="W84:W93" si="69">E84+P84</f>
        <v>25</v>
      </c>
      <c r="Z84" s="121">
        <f t="shared" si="64"/>
        <v>25</v>
      </c>
      <c r="AA84" s="121" t="s">
        <v>153</v>
      </c>
      <c r="AU84" s="121">
        <f t="shared" si="65"/>
        <v>25</v>
      </c>
      <c r="AV84" s="121" t="s">
        <v>144</v>
      </c>
    </row>
    <row r="85" spans="2:48" s="121" customFormat="1" hidden="1" x14ac:dyDescent="0.25">
      <c r="B85" s="101">
        <v>5</v>
      </c>
      <c r="C85" s="122" t="s">
        <v>91</v>
      </c>
      <c r="D85" s="101">
        <v>163</v>
      </c>
      <c r="E85" s="98">
        <v>69</v>
      </c>
      <c r="F85" s="98">
        <v>69</v>
      </c>
      <c r="G85" s="98"/>
      <c r="H85" s="98"/>
      <c r="I85" s="64">
        <f t="shared" si="61"/>
        <v>1</v>
      </c>
      <c r="J85" s="107">
        <v>163</v>
      </c>
      <c r="K85" s="65">
        <f t="shared" si="66"/>
        <v>1</v>
      </c>
      <c r="L85" s="104">
        <v>163</v>
      </c>
      <c r="M85" s="66">
        <f t="shared" si="62"/>
        <v>1</v>
      </c>
      <c r="N85" s="105">
        <v>163</v>
      </c>
      <c r="O85" s="106">
        <f t="shared" si="67"/>
        <v>1</v>
      </c>
      <c r="P85" s="98">
        <v>94</v>
      </c>
      <c r="Q85" s="98">
        <v>94</v>
      </c>
      <c r="R85" s="64">
        <f t="shared" si="68"/>
        <v>1</v>
      </c>
      <c r="S85" s="88">
        <v>163</v>
      </c>
      <c r="T85" s="119">
        <f t="shared" si="63"/>
        <v>1</v>
      </c>
      <c r="U85" s="120"/>
      <c r="W85" s="121">
        <f t="shared" si="69"/>
        <v>163</v>
      </c>
      <c r="Z85" s="121">
        <f t="shared" si="64"/>
        <v>163</v>
      </c>
      <c r="AA85" s="121" t="s">
        <v>153</v>
      </c>
      <c r="AU85" s="121">
        <f t="shared" si="65"/>
        <v>163</v>
      </c>
      <c r="AV85" s="121" t="s">
        <v>144</v>
      </c>
    </row>
    <row r="86" spans="2:48" s="121" customFormat="1" hidden="1" x14ac:dyDescent="0.25">
      <c r="B86" s="101">
        <v>6</v>
      </c>
      <c r="C86" s="122" t="s">
        <v>92</v>
      </c>
      <c r="D86" s="101">
        <v>50</v>
      </c>
      <c r="E86" s="98">
        <v>0</v>
      </c>
      <c r="F86" s="98">
        <v>0</v>
      </c>
      <c r="G86" s="98"/>
      <c r="H86" s="98"/>
      <c r="I86" s="64">
        <v>1</v>
      </c>
      <c r="J86" s="107">
        <v>50</v>
      </c>
      <c r="K86" s="65">
        <f t="shared" si="66"/>
        <v>1</v>
      </c>
      <c r="L86" s="104">
        <v>50</v>
      </c>
      <c r="M86" s="66">
        <f t="shared" si="62"/>
        <v>1</v>
      </c>
      <c r="N86" s="105">
        <v>50</v>
      </c>
      <c r="O86" s="106">
        <f t="shared" si="67"/>
        <v>1</v>
      </c>
      <c r="P86" s="98">
        <v>50</v>
      </c>
      <c r="Q86" s="98">
        <v>50</v>
      </c>
      <c r="R86" s="64">
        <f t="shared" si="68"/>
        <v>1</v>
      </c>
      <c r="S86" s="88">
        <v>50</v>
      </c>
      <c r="T86" s="119">
        <f t="shared" si="63"/>
        <v>1</v>
      </c>
      <c r="U86" s="120"/>
      <c r="W86" s="121">
        <f t="shared" si="69"/>
        <v>50</v>
      </c>
      <c r="Z86" s="121">
        <f t="shared" si="64"/>
        <v>50</v>
      </c>
      <c r="AA86" s="121" t="s">
        <v>153</v>
      </c>
      <c r="AU86" s="121">
        <f t="shared" si="65"/>
        <v>50</v>
      </c>
      <c r="AV86" s="121" t="s">
        <v>144</v>
      </c>
    </row>
    <row r="87" spans="2:48" s="121" customFormat="1" hidden="1" x14ac:dyDescent="0.25">
      <c r="B87" s="101">
        <v>7</v>
      </c>
      <c r="C87" s="122" t="s">
        <v>156</v>
      </c>
      <c r="D87" s="101">
        <v>42</v>
      </c>
      <c r="E87" s="98">
        <v>14</v>
      </c>
      <c r="F87" s="98">
        <v>14</v>
      </c>
      <c r="G87" s="98"/>
      <c r="H87" s="98"/>
      <c r="I87" s="64">
        <f t="shared" si="61"/>
        <v>1</v>
      </c>
      <c r="J87" s="107">
        <v>42</v>
      </c>
      <c r="K87" s="65">
        <f t="shared" si="66"/>
        <v>1</v>
      </c>
      <c r="L87" s="104">
        <v>42</v>
      </c>
      <c r="M87" s="66">
        <f t="shared" si="62"/>
        <v>1</v>
      </c>
      <c r="N87" s="105">
        <v>42</v>
      </c>
      <c r="O87" s="106">
        <f t="shared" si="67"/>
        <v>1</v>
      </c>
      <c r="P87" s="98">
        <v>28</v>
      </c>
      <c r="Q87" s="98">
        <v>28</v>
      </c>
      <c r="R87" s="64">
        <f t="shared" si="68"/>
        <v>1</v>
      </c>
      <c r="S87" s="88">
        <v>42</v>
      </c>
      <c r="T87" s="119">
        <f t="shared" si="63"/>
        <v>1</v>
      </c>
      <c r="U87" s="120"/>
      <c r="W87" s="121">
        <f t="shared" si="69"/>
        <v>42</v>
      </c>
      <c r="Z87" s="161">
        <f t="shared" si="64"/>
        <v>42</v>
      </c>
      <c r="AA87" s="121" t="s">
        <v>153</v>
      </c>
      <c r="AU87" s="121">
        <f t="shared" si="65"/>
        <v>42</v>
      </c>
      <c r="AV87" s="121" t="s">
        <v>144</v>
      </c>
    </row>
    <row r="88" spans="2:48" s="121" customFormat="1" hidden="1" x14ac:dyDescent="0.25">
      <c r="B88" s="101">
        <v>8</v>
      </c>
      <c r="C88" s="122" t="s">
        <v>94</v>
      </c>
      <c r="D88" s="101">
        <v>24</v>
      </c>
      <c r="E88" s="98">
        <v>16</v>
      </c>
      <c r="F88" s="98">
        <v>16</v>
      </c>
      <c r="G88" s="98"/>
      <c r="H88" s="98"/>
      <c r="I88" s="64">
        <v>1</v>
      </c>
      <c r="J88" s="107">
        <v>24</v>
      </c>
      <c r="K88" s="65">
        <f t="shared" si="66"/>
        <v>1</v>
      </c>
      <c r="L88" s="104">
        <v>24</v>
      </c>
      <c r="M88" s="66">
        <f t="shared" si="62"/>
        <v>1</v>
      </c>
      <c r="N88" s="105">
        <v>24</v>
      </c>
      <c r="O88" s="106">
        <f t="shared" si="67"/>
        <v>1</v>
      </c>
      <c r="P88" s="98">
        <v>8</v>
      </c>
      <c r="Q88" s="98">
        <v>8</v>
      </c>
      <c r="R88" s="64">
        <f t="shared" si="68"/>
        <v>1</v>
      </c>
      <c r="S88" s="88">
        <v>24</v>
      </c>
      <c r="T88" s="119">
        <f t="shared" si="63"/>
        <v>1</v>
      </c>
      <c r="U88" s="120"/>
      <c r="W88" s="121">
        <f t="shared" si="69"/>
        <v>24</v>
      </c>
      <c r="Z88" s="121">
        <f t="shared" si="64"/>
        <v>24</v>
      </c>
      <c r="AA88" s="121" t="s">
        <v>153</v>
      </c>
      <c r="AU88" s="121">
        <f t="shared" si="65"/>
        <v>24</v>
      </c>
      <c r="AV88" s="121" t="s">
        <v>144</v>
      </c>
    </row>
    <row r="89" spans="2:48" s="121" customFormat="1" hidden="1" x14ac:dyDescent="0.25">
      <c r="B89" s="101">
        <v>9</v>
      </c>
      <c r="C89" s="122" t="s">
        <v>95</v>
      </c>
      <c r="D89" s="101">
        <v>63</v>
      </c>
      <c r="E89" s="98">
        <v>28</v>
      </c>
      <c r="F89" s="98">
        <v>28</v>
      </c>
      <c r="G89" s="98"/>
      <c r="H89" s="98"/>
      <c r="I89" s="64">
        <f t="shared" si="61"/>
        <v>1</v>
      </c>
      <c r="J89" s="107">
        <v>63</v>
      </c>
      <c r="K89" s="65">
        <f t="shared" si="66"/>
        <v>1</v>
      </c>
      <c r="L89" s="104">
        <v>63</v>
      </c>
      <c r="M89" s="66">
        <f t="shared" si="62"/>
        <v>1</v>
      </c>
      <c r="N89" s="105">
        <v>63</v>
      </c>
      <c r="O89" s="106">
        <f t="shared" si="67"/>
        <v>1</v>
      </c>
      <c r="P89" s="98">
        <v>35</v>
      </c>
      <c r="Q89" s="98">
        <v>35</v>
      </c>
      <c r="R89" s="64">
        <f t="shared" si="68"/>
        <v>1</v>
      </c>
      <c r="S89" s="88">
        <v>63</v>
      </c>
      <c r="T89" s="119">
        <f t="shared" si="63"/>
        <v>1</v>
      </c>
      <c r="U89" s="120"/>
      <c r="W89" s="121">
        <f t="shared" si="69"/>
        <v>63</v>
      </c>
      <c r="Z89" s="121">
        <f t="shared" si="64"/>
        <v>63</v>
      </c>
      <c r="AA89" s="121" t="s">
        <v>153</v>
      </c>
      <c r="AU89" s="121">
        <f t="shared" si="65"/>
        <v>63</v>
      </c>
      <c r="AV89" s="121" t="s">
        <v>144</v>
      </c>
    </row>
    <row r="90" spans="2:48" s="121" customFormat="1" hidden="1" x14ac:dyDescent="0.25">
      <c r="B90" s="101">
        <v>10</v>
      </c>
      <c r="C90" s="122" t="s">
        <v>96</v>
      </c>
      <c r="D90" s="101">
        <v>103</v>
      </c>
      <c r="E90" s="98">
        <v>34</v>
      </c>
      <c r="F90" s="98">
        <v>34</v>
      </c>
      <c r="G90" s="98"/>
      <c r="H90" s="98"/>
      <c r="I90" s="64">
        <f t="shared" si="61"/>
        <v>1</v>
      </c>
      <c r="J90" s="107">
        <v>103</v>
      </c>
      <c r="K90" s="65">
        <f t="shared" si="66"/>
        <v>1</v>
      </c>
      <c r="L90" s="104">
        <v>103</v>
      </c>
      <c r="M90" s="66">
        <f t="shared" si="62"/>
        <v>1</v>
      </c>
      <c r="N90" s="105">
        <v>103</v>
      </c>
      <c r="O90" s="106">
        <f t="shared" si="67"/>
        <v>1</v>
      </c>
      <c r="P90" s="98">
        <v>69</v>
      </c>
      <c r="Q90" s="98">
        <v>69</v>
      </c>
      <c r="R90" s="64">
        <f t="shared" si="68"/>
        <v>1</v>
      </c>
      <c r="S90" s="88">
        <v>103</v>
      </c>
      <c r="T90" s="119">
        <f t="shared" si="63"/>
        <v>1</v>
      </c>
      <c r="U90" s="120"/>
      <c r="W90" s="121">
        <f t="shared" si="69"/>
        <v>103</v>
      </c>
      <c r="Z90" s="121">
        <f t="shared" si="64"/>
        <v>103</v>
      </c>
      <c r="AA90" s="121" t="s">
        <v>153</v>
      </c>
      <c r="AU90" s="121">
        <f t="shared" si="65"/>
        <v>103</v>
      </c>
      <c r="AV90" s="121" t="s">
        <v>144</v>
      </c>
    </row>
    <row r="91" spans="2:48" s="121" customFormat="1" hidden="1" x14ac:dyDescent="0.25">
      <c r="B91" s="101">
        <v>11</v>
      </c>
      <c r="C91" s="122" t="s">
        <v>97</v>
      </c>
      <c r="D91" s="101">
        <v>26</v>
      </c>
      <c r="E91" s="98">
        <v>5</v>
      </c>
      <c r="F91" s="98">
        <v>5</v>
      </c>
      <c r="G91" s="98"/>
      <c r="H91" s="98"/>
      <c r="I91" s="64">
        <f t="shared" si="61"/>
        <v>1</v>
      </c>
      <c r="J91" s="107">
        <v>26</v>
      </c>
      <c r="K91" s="65">
        <f t="shared" si="66"/>
        <v>1</v>
      </c>
      <c r="L91" s="104">
        <v>26</v>
      </c>
      <c r="M91" s="66">
        <f t="shared" si="62"/>
        <v>1</v>
      </c>
      <c r="N91" s="105">
        <v>26</v>
      </c>
      <c r="O91" s="106">
        <f t="shared" si="67"/>
        <v>1</v>
      </c>
      <c r="P91" s="98">
        <v>21</v>
      </c>
      <c r="Q91" s="98">
        <v>21</v>
      </c>
      <c r="R91" s="64">
        <f t="shared" si="68"/>
        <v>1</v>
      </c>
      <c r="S91" s="88">
        <v>26</v>
      </c>
      <c r="T91" s="119">
        <f t="shared" si="63"/>
        <v>1</v>
      </c>
      <c r="U91" s="120"/>
      <c r="W91" s="121">
        <f t="shared" si="69"/>
        <v>26</v>
      </c>
      <c r="Z91" s="121">
        <f t="shared" si="64"/>
        <v>26</v>
      </c>
      <c r="AA91" s="121" t="s">
        <v>153</v>
      </c>
      <c r="AU91" s="121">
        <f t="shared" si="65"/>
        <v>26</v>
      </c>
      <c r="AV91" s="121" t="s">
        <v>144</v>
      </c>
    </row>
    <row r="92" spans="2:48" s="121" customFormat="1" hidden="1" x14ac:dyDescent="0.25">
      <c r="B92" s="101">
        <v>12</v>
      </c>
      <c r="C92" s="122" t="s">
        <v>98</v>
      </c>
      <c r="D92" s="101">
        <v>28</v>
      </c>
      <c r="E92" s="98">
        <v>3</v>
      </c>
      <c r="F92" s="98">
        <v>3</v>
      </c>
      <c r="G92" s="98"/>
      <c r="H92" s="98"/>
      <c r="I92" s="64">
        <v>1</v>
      </c>
      <c r="J92" s="107">
        <v>28</v>
      </c>
      <c r="K92" s="65">
        <f t="shared" si="66"/>
        <v>1</v>
      </c>
      <c r="L92" s="104">
        <v>28</v>
      </c>
      <c r="M92" s="66">
        <f t="shared" si="62"/>
        <v>1</v>
      </c>
      <c r="N92" s="105">
        <v>28</v>
      </c>
      <c r="O92" s="106">
        <f t="shared" si="67"/>
        <v>1</v>
      </c>
      <c r="P92" s="98">
        <v>25</v>
      </c>
      <c r="Q92" s="98">
        <v>25</v>
      </c>
      <c r="R92" s="64">
        <f t="shared" si="68"/>
        <v>1</v>
      </c>
      <c r="S92" s="88">
        <v>28</v>
      </c>
      <c r="T92" s="119">
        <f t="shared" si="63"/>
        <v>1</v>
      </c>
      <c r="U92" s="120"/>
      <c r="W92" s="121">
        <f t="shared" si="69"/>
        <v>28</v>
      </c>
      <c r="Z92" s="121">
        <f t="shared" si="64"/>
        <v>28</v>
      </c>
      <c r="AA92" s="121" t="s">
        <v>153</v>
      </c>
      <c r="AU92" s="121">
        <f t="shared" si="65"/>
        <v>28</v>
      </c>
      <c r="AV92" s="121" t="s">
        <v>144</v>
      </c>
    </row>
    <row r="93" spans="2:48" s="126" customFormat="1" hidden="1" x14ac:dyDescent="0.25">
      <c r="B93" s="280" t="s">
        <v>46</v>
      </c>
      <c r="C93" s="280"/>
      <c r="D93" s="123">
        <f>SUM(D81:D92)</f>
        <v>638</v>
      </c>
      <c r="E93" s="123">
        <f>SUM(E81:E92)</f>
        <v>272</v>
      </c>
      <c r="F93" s="123">
        <f>SUM(F81:F92)</f>
        <v>272</v>
      </c>
      <c r="G93" s="123"/>
      <c r="H93" s="123"/>
      <c r="I93" s="124">
        <f>F93/E93</f>
        <v>1</v>
      </c>
      <c r="J93" s="123">
        <f>SUM(J81:J92)</f>
        <v>638</v>
      </c>
      <c r="K93" s="124">
        <f t="shared" si="66"/>
        <v>1</v>
      </c>
      <c r="L93" s="123">
        <f>SUM(L81:L92)</f>
        <v>638</v>
      </c>
      <c r="M93" s="124">
        <f t="shared" si="62"/>
        <v>1</v>
      </c>
      <c r="N93" s="123">
        <f>SUM(N81:N92)</f>
        <v>638</v>
      </c>
      <c r="O93" s="124">
        <f>N93/(D93)</f>
        <v>1</v>
      </c>
      <c r="P93" s="123">
        <f>SUM(P81:P92)</f>
        <v>366</v>
      </c>
      <c r="Q93" s="123">
        <f>SUM(Q81:Q92)</f>
        <v>366</v>
      </c>
      <c r="R93" s="124">
        <f>Q93/P93</f>
        <v>1</v>
      </c>
      <c r="S93" s="123">
        <f>SUM(S81:S92)</f>
        <v>638</v>
      </c>
      <c r="T93" s="124">
        <f t="shared" si="63"/>
        <v>1</v>
      </c>
      <c r="U93" s="125"/>
      <c r="W93" s="121">
        <f t="shared" si="69"/>
        <v>638</v>
      </c>
    </row>
    <row r="94" spans="2:48" s="121" customFormat="1" hidden="1" x14ac:dyDescent="0.25">
      <c r="B94" s="281" t="s">
        <v>19</v>
      </c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3"/>
      <c r="U94" s="120"/>
    </row>
    <row r="95" spans="2:48" s="121" customFormat="1" hidden="1" x14ac:dyDescent="0.25">
      <c r="B95" s="101">
        <v>1</v>
      </c>
      <c r="C95" s="122" t="s">
        <v>99</v>
      </c>
      <c r="D95" s="101">
        <v>82</v>
      </c>
      <c r="E95" s="98">
        <v>64</v>
      </c>
      <c r="F95" s="98">
        <v>64</v>
      </c>
      <c r="G95" s="98"/>
      <c r="H95" s="98"/>
      <c r="I95" s="64">
        <f t="shared" ref="I95:I110" si="70">F95/E95</f>
        <v>1</v>
      </c>
      <c r="J95" s="103">
        <v>82</v>
      </c>
      <c r="K95" s="65">
        <f t="shared" ref="K95:K112" si="71">J95/D95</f>
        <v>1</v>
      </c>
      <c r="L95" s="104">
        <v>82</v>
      </c>
      <c r="M95" s="129">
        <f t="shared" ref="M95:M112" si="72">L95/D95</f>
        <v>1</v>
      </c>
      <c r="N95" s="105">
        <v>82</v>
      </c>
      <c r="O95" s="130">
        <f t="shared" ref="O95:O111" si="73">N95/D95</f>
        <v>1</v>
      </c>
      <c r="P95" s="131">
        <v>18</v>
      </c>
      <c r="Q95" s="131">
        <v>18</v>
      </c>
      <c r="R95" s="102">
        <f>Q95/P95</f>
        <v>1</v>
      </c>
      <c r="S95" s="132">
        <v>82</v>
      </c>
      <c r="T95" s="119">
        <f t="shared" ref="T95:T112" si="74">S95/D95</f>
        <v>1</v>
      </c>
      <c r="U95" s="120"/>
      <c r="W95" s="121">
        <f t="shared" ref="W95:W112" si="75">E95+P95</f>
        <v>82</v>
      </c>
      <c r="Z95" s="121">
        <f t="shared" ref="Z95:Z104" si="76">E95+P95</f>
        <v>82</v>
      </c>
      <c r="AA95" s="121" t="s">
        <v>153</v>
      </c>
      <c r="AU95" s="121">
        <f t="shared" ref="AU95:AU106" si="77">F95+Q95</f>
        <v>82</v>
      </c>
      <c r="AV95" s="121" t="s">
        <v>144</v>
      </c>
    </row>
    <row r="96" spans="2:48" s="121" customFormat="1" hidden="1" x14ac:dyDescent="0.25">
      <c r="B96" s="101">
        <v>2</v>
      </c>
      <c r="C96" s="122" t="s">
        <v>100</v>
      </c>
      <c r="D96" s="101">
        <v>59</v>
      </c>
      <c r="E96" s="98">
        <v>47</v>
      </c>
      <c r="F96" s="98">
        <f t="shared" ref="F96:F111" si="78">E96</f>
        <v>47</v>
      </c>
      <c r="G96" s="98"/>
      <c r="H96" s="98"/>
      <c r="I96" s="64">
        <f t="shared" si="70"/>
        <v>1</v>
      </c>
      <c r="J96" s="103">
        <v>59</v>
      </c>
      <c r="K96" s="65">
        <f t="shared" si="71"/>
        <v>1</v>
      </c>
      <c r="L96" s="104">
        <v>59</v>
      </c>
      <c r="M96" s="129">
        <f t="shared" si="72"/>
        <v>1</v>
      </c>
      <c r="N96" s="105">
        <v>59</v>
      </c>
      <c r="O96" s="130">
        <f t="shared" si="73"/>
        <v>1</v>
      </c>
      <c r="P96" s="131">
        <v>12</v>
      </c>
      <c r="Q96" s="131">
        <v>12</v>
      </c>
      <c r="R96" s="102">
        <f t="shared" ref="R96:R111" si="79">Q96/P96</f>
        <v>1</v>
      </c>
      <c r="S96" s="132">
        <v>59</v>
      </c>
      <c r="T96" s="119">
        <f t="shared" si="74"/>
        <v>1</v>
      </c>
      <c r="U96" s="120"/>
      <c r="W96" s="121">
        <f t="shared" si="75"/>
        <v>59</v>
      </c>
      <c r="Z96" s="121">
        <f t="shared" si="76"/>
        <v>59</v>
      </c>
      <c r="AA96" s="121" t="s">
        <v>153</v>
      </c>
      <c r="AU96" s="121">
        <f t="shared" si="77"/>
        <v>59</v>
      </c>
      <c r="AV96" s="121" t="s">
        <v>144</v>
      </c>
    </row>
    <row r="97" spans="2:48" s="121" customFormat="1" hidden="1" x14ac:dyDescent="0.25">
      <c r="B97" s="101">
        <v>3</v>
      </c>
      <c r="C97" s="122" t="s">
        <v>101</v>
      </c>
      <c r="D97" s="101">
        <v>27</v>
      </c>
      <c r="E97" s="98">
        <v>23</v>
      </c>
      <c r="F97" s="98">
        <f t="shared" si="78"/>
        <v>23</v>
      </c>
      <c r="G97" s="98"/>
      <c r="H97" s="98"/>
      <c r="I97" s="64">
        <f t="shared" si="70"/>
        <v>1</v>
      </c>
      <c r="J97" s="103">
        <v>27</v>
      </c>
      <c r="K97" s="65">
        <f t="shared" si="71"/>
        <v>1</v>
      </c>
      <c r="L97" s="104">
        <v>27</v>
      </c>
      <c r="M97" s="129">
        <f t="shared" si="72"/>
        <v>1</v>
      </c>
      <c r="N97" s="105">
        <v>27</v>
      </c>
      <c r="O97" s="130">
        <f t="shared" si="73"/>
        <v>1</v>
      </c>
      <c r="P97" s="131">
        <v>4</v>
      </c>
      <c r="Q97" s="131">
        <v>4</v>
      </c>
      <c r="R97" s="102">
        <f t="shared" si="79"/>
        <v>1</v>
      </c>
      <c r="S97" s="132">
        <v>27</v>
      </c>
      <c r="T97" s="119">
        <f t="shared" si="74"/>
        <v>1</v>
      </c>
      <c r="U97" s="120"/>
      <c r="W97" s="121">
        <f t="shared" si="75"/>
        <v>27</v>
      </c>
      <c r="Z97" s="121">
        <f t="shared" si="76"/>
        <v>27</v>
      </c>
      <c r="AA97" s="121" t="s">
        <v>153</v>
      </c>
      <c r="AU97" s="121">
        <f t="shared" si="77"/>
        <v>27</v>
      </c>
      <c r="AV97" s="121" t="s">
        <v>144</v>
      </c>
    </row>
    <row r="98" spans="2:48" s="121" customFormat="1" hidden="1" x14ac:dyDescent="0.25">
      <c r="B98" s="101">
        <v>4</v>
      </c>
      <c r="C98" s="122" t="s">
        <v>102</v>
      </c>
      <c r="D98" s="101">
        <v>22</v>
      </c>
      <c r="E98" s="98">
        <v>0</v>
      </c>
      <c r="F98" s="98">
        <f t="shared" si="78"/>
        <v>0</v>
      </c>
      <c r="G98" s="98"/>
      <c r="H98" s="98"/>
      <c r="I98" s="64">
        <v>1</v>
      </c>
      <c r="J98" s="103">
        <v>22</v>
      </c>
      <c r="K98" s="65">
        <f t="shared" si="71"/>
        <v>1</v>
      </c>
      <c r="L98" s="104">
        <v>22</v>
      </c>
      <c r="M98" s="129">
        <f t="shared" si="72"/>
        <v>1</v>
      </c>
      <c r="N98" s="105">
        <v>22</v>
      </c>
      <c r="O98" s="130">
        <f t="shared" si="73"/>
        <v>1</v>
      </c>
      <c r="P98" s="131">
        <v>22</v>
      </c>
      <c r="Q98" s="131">
        <v>22</v>
      </c>
      <c r="R98" s="102">
        <f t="shared" si="79"/>
        <v>1</v>
      </c>
      <c r="S98" s="132">
        <v>22</v>
      </c>
      <c r="T98" s="119">
        <f t="shared" si="74"/>
        <v>1</v>
      </c>
      <c r="U98" s="120"/>
      <c r="W98" s="121">
        <f t="shared" si="75"/>
        <v>22</v>
      </c>
      <c r="Z98" s="121">
        <f t="shared" si="76"/>
        <v>22</v>
      </c>
      <c r="AA98" s="121" t="s">
        <v>153</v>
      </c>
      <c r="AU98" s="121">
        <f t="shared" si="77"/>
        <v>22</v>
      </c>
      <c r="AV98" s="121" t="s">
        <v>144</v>
      </c>
    </row>
    <row r="99" spans="2:48" s="121" customFormat="1" hidden="1" x14ac:dyDescent="0.25">
      <c r="B99" s="101">
        <v>5</v>
      </c>
      <c r="C99" s="122" t="s">
        <v>103</v>
      </c>
      <c r="D99" s="101">
        <v>17</v>
      </c>
      <c r="E99" s="98">
        <v>1</v>
      </c>
      <c r="F99" s="98">
        <f t="shared" si="78"/>
        <v>1</v>
      </c>
      <c r="G99" s="98"/>
      <c r="H99" s="98"/>
      <c r="I99" s="64">
        <v>1</v>
      </c>
      <c r="J99" s="103">
        <v>17</v>
      </c>
      <c r="K99" s="65">
        <f t="shared" si="71"/>
        <v>1</v>
      </c>
      <c r="L99" s="104">
        <v>17</v>
      </c>
      <c r="M99" s="129">
        <f t="shared" si="72"/>
        <v>1</v>
      </c>
      <c r="N99" s="105">
        <v>17</v>
      </c>
      <c r="O99" s="130">
        <f t="shared" si="73"/>
        <v>1</v>
      </c>
      <c r="P99" s="131">
        <v>16</v>
      </c>
      <c r="Q99" s="131">
        <v>16</v>
      </c>
      <c r="R99" s="102">
        <f t="shared" si="79"/>
        <v>1</v>
      </c>
      <c r="S99" s="132">
        <v>0</v>
      </c>
      <c r="T99" s="119">
        <f t="shared" si="74"/>
        <v>0</v>
      </c>
      <c r="U99" s="120"/>
      <c r="V99" s="121" t="s">
        <v>170</v>
      </c>
      <c r="W99" s="121">
        <f t="shared" si="75"/>
        <v>17</v>
      </c>
      <c r="Z99" s="121">
        <f t="shared" si="76"/>
        <v>17</v>
      </c>
      <c r="AA99" s="121" t="s">
        <v>153</v>
      </c>
      <c r="AU99" s="121">
        <f t="shared" si="77"/>
        <v>17</v>
      </c>
      <c r="AV99" s="121" t="s">
        <v>144</v>
      </c>
    </row>
    <row r="100" spans="2:48" s="121" customFormat="1" hidden="1" x14ac:dyDescent="0.25">
      <c r="B100" s="101">
        <v>6</v>
      </c>
      <c r="C100" s="122" t="s">
        <v>104</v>
      </c>
      <c r="D100" s="101">
        <v>7</v>
      </c>
      <c r="E100" s="98">
        <v>6</v>
      </c>
      <c r="F100" s="98">
        <f t="shared" si="78"/>
        <v>6</v>
      </c>
      <c r="G100" s="98"/>
      <c r="H100" s="98"/>
      <c r="I100" s="64">
        <f t="shared" si="70"/>
        <v>1</v>
      </c>
      <c r="J100" s="103">
        <v>7</v>
      </c>
      <c r="K100" s="65">
        <f t="shared" si="71"/>
        <v>1</v>
      </c>
      <c r="L100" s="104">
        <v>7</v>
      </c>
      <c r="M100" s="129">
        <f t="shared" si="72"/>
        <v>1</v>
      </c>
      <c r="N100" s="105">
        <v>7</v>
      </c>
      <c r="O100" s="130">
        <f t="shared" si="73"/>
        <v>1</v>
      </c>
      <c r="P100" s="131">
        <v>1</v>
      </c>
      <c r="Q100" s="131">
        <v>1</v>
      </c>
      <c r="R100" s="102">
        <f t="shared" si="79"/>
        <v>1</v>
      </c>
      <c r="S100" s="132">
        <v>7</v>
      </c>
      <c r="T100" s="119">
        <f t="shared" si="74"/>
        <v>1</v>
      </c>
      <c r="U100" s="120"/>
      <c r="W100" s="121">
        <f t="shared" si="75"/>
        <v>7</v>
      </c>
      <c r="Z100" s="121">
        <f t="shared" si="76"/>
        <v>7</v>
      </c>
      <c r="AA100" s="121" t="s">
        <v>153</v>
      </c>
      <c r="AU100" s="121">
        <f t="shared" si="77"/>
        <v>7</v>
      </c>
      <c r="AV100" s="121" t="s">
        <v>144</v>
      </c>
    </row>
    <row r="101" spans="2:48" s="121" customFormat="1" hidden="1" x14ac:dyDescent="0.25">
      <c r="B101" s="101">
        <v>7</v>
      </c>
      <c r="C101" s="122" t="s">
        <v>105</v>
      </c>
      <c r="D101" s="101">
        <v>15</v>
      </c>
      <c r="E101" s="98">
        <v>8</v>
      </c>
      <c r="F101" s="98">
        <v>8</v>
      </c>
      <c r="G101" s="98"/>
      <c r="H101" s="98"/>
      <c r="I101" s="64">
        <f t="shared" si="70"/>
        <v>1</v>
      </c>
      <c r="J101" s="103">
        <v>15</v>
      </c>
      <c r="K101" s="65">
        <f t="shared" si="71"/>
        <v>1</v>
      </c>
      <c r="L101" s="104">
        <v>15</v>
      </c>
      <c r="M101" s="129">
        <f t="shared" si="72"/>
        <v>1</v>
      </c>
      <c r="N101" s="105">
        <v>15</v>
      </c>
      <c r="O101" s="130">
        <f t="shared" si="73"/>
        <v>1</v>
      </c>
      <c r="P101" s="131">
        <v>7</v>
      </c>
      <c r="Q101" s="131">
        <v>7</v>
      </c>
      <c r="R101" s="102">
        <f t="shared" si="79"/>
        <v>1</v>
      </c>
      <c r="S101" s="132">
        <v>15</v>
      </c>
      <c r="T101" s="119">
        <f t="shared" si="74"/>
        <v>1</v>
      </c>
      <c r="U101" s="120"/>
      <c r="W101" s="121">
        <f t="shared" si="75"/>
        <v>15</v>
      </c>
      <c r="Z101" s="121">
        <f t="shared" si="76"/>
        <v>15</v>
      </c>
      <c r="AA101" s="121" t="s">
        <v>153</v>
      </c>
      <c r="AU101" s="121">
        <f t="shared" si="77"/>
        <v>15</v>
      </c>
      <c r="AV101" s="121" t="s">
        <v>144</v>
      </c>
    </row>
    <row r="102" spans="2:48" s="121" customFormat="1" hidden="1" x14ac:dyDescent="0.25">
      <c r="B102" s="101">
        <v>8</v>
      </c>
      <c r="C102" s="122" t="s">
        <v>106</v>
      </c>
      <c r="D102" s="101">
        <v>37</v>
      </c>
      <c r="E102" s="98">
        <v>31</v>
      </c>
      <c r="F102" s="98">
        <f t="shared" si="78"/>
        <v>31</v>
      </c>
      <c r="G102" s="98"/>
      <c r="H102" s="98"/>
      <c r="I102" s="64">
        <f t="shared" si="70"/>
        <v>1</v>
      </c>
      <c r="J102" s="103">
        <v>37</v>
      </c>
      <c r="K102" s="65">
        <f t="shared" si="71"/>
        <v>1</v>
      </c>
      <c r="L102" s="104">
        <v>37</v>
      </c>
      <c r="M102" s="129">
        <f t="shared" si="72"/>
        <v>1</v>
      </c>
      <c r="N102" s="105">
        <v>37</v>
      </c>
      <c r="O102" s="130">
        <f t="shared" si="73"/>
        <v>1</v>
      </c>
      <c r="P102" s="131">
        <v>6</v>
      </c>
      <c r="Q102" s="131">
        <v>6</v>
      </c>
      <c r="R102" s="102">
        <f t="shared" si="79"/>
        <v>1</v>
      </c>
      <c r="S102" s="132">
        <v>22</v>
      </c>
      <c r="T102" s="119">
        <f t="shared" si="74"/>
        <v>0.59459459459459463</v>
      </c>
      <c r="U102" s="120"/>
      <c r="W102" s="121">
        <f t="shared" si="75"/>
        <v>37</v>
      </c>
      <c r="Z102" s="121">
        <f t="shared" si="76"/>
        <v>37</v>
      </c>
      <c r="AA102" s="121" t="s">
        <v>153</v>
      </c>
      <c r="AU102" s="121">
        <f t="shared" si="77"/>
        <v>37</v>
      </c>
      <c r="AV102" s="121" t="s">
        <v>144</v>
      </c>
    </row>
    <row r="103" spans="2:48" s="121" customFormat="1" hidden="1" x14ac:dyDescent="0.25">
      <c r="B103" s="101">
        <v>9</v>
      </c>
      <c r="C103" s="122" t="s">
        <v>107</v>
      </c>
      <c r="D103" s="101">
        <v>10</v>
      </c>
      <c r="E103" s="98">
        <f t="shared" ref="E103" si="80">D103-P103</f>
        <v>10</v>
      </c>
      <c r="F103" s="98">
        <f t="shared" si="78"/>
        <v>10</v>
      </c>
      <c r="G103" s="98"/>
      <c r="H103" s="98"/>
      <c r="I103" s="64">
        <v>1</v>
      </c>
      <c r="J103" s="103">
        <v>10</v>
      </c>
      <c r="K103" s="65">
        <f t="shared" si="71"/>
        <v>1</v>
      </c>
      <c r="L103" s="104">
        <v>10</v>
      </c>
      <c r="M103" s="129">
        <f t="shared" si="72"/>
        <v>1</v>
      </c>
      <c r="N103" s="105">
        <v>10</v>
      </c>
      <c r="O103" s="130">
        <f t="shared" si="73"/>
        <v>1</v>
      </c>
      <c r="P103" s="131">
        <v>0</v>
      </c>
      <c r="Q103" s="131">
        <v>0</v>
      </c>
      <c r="R103" s="102">
        <v>1</v>
      </c>
      <c r="S103" s="132">
        <v>10</v>
      </c>
      <c r="T103" s="119">
        <f t="shared" si="74"/>
        <v>1</v>
      </c>
      <c r="U103" s="120"/>
      <c r="W103" s="121">
        <f t="shared" si="75"/>
        <v>10</v>
      </c>
      <c r="Z103" s="121">
        <f t="shared" si="76"/>
        <v>10</v>
      </c>
      <c r="AA103" s="121" t="s">
        <v>153</v>
      </c>
      <c r="AU103" s="121">
        <f t="shared" si="77"/>
        <v>10</v>
      </c>
      <c r="AV103" s="121" t="s">
        <v>144</v>
      </c>
    </row>
    <row r="104" spans="2:48" s="121" customFormat="1" hidden="1" x14ac:dyDescent="0.25">
      <c r="B104" s="101">
        <v>10</v>
      </c>
      <c r="C104" s="122" t="s">
        <v>108</v>
      </c>
      <c r="D104" s="101">
        <v>7</v>
      </c>
      <c r="E104" s="98">
        <v>6</v>
      </c>
      <c r="F104" s="98">
        <v>6</v>
      </c>
      <c r="G104" s="98"/>
      <c r="H104" s="98"/>
      <c r="I104" s="64">
        <v>1</v>
      </c>
      <c r="J104" s="103">
        <v>7</v>
      </c>
      <c r="K104" s="65">
        <f t="shared" si="71"/>
        <v>1</v>
      </c>
      <c r="L104" s="104">
        <v>7</v>
      </c>
      <c r="M104" s="129">
        <f t="shared" si="72"/>
        <v>1</v>
      </c>
      <c r="N104" s="105">
        <v>7</v>
      </c>
      <c r="O104" s="130">
        <f t="shared" si="73"/>
        <v>1</v>
      </c>
      <c r="P104" s="131">
        <v>1</v>
      </c>
      <c r="Q104" s="131">
        <v>1</v>
      </c>
      <c r="R104" s="102">
        <v>1</v>
      </c>
      <c r="S104" s="132">
        <v>7</v>
      </c>
      <c r="T104" s="119">
        <f t="shared" si="74"/>
        <v>1</v>
      </c>
      <c r="U104" s="120"/>
      <c r="W104" s="121">
        <f t="shared" si="75"/>
        <v>7</v>
      </c>
      <c r="Z104" s="121">
        <f t="shared" si="76"/>
        <v>7</v>
      </c>
      <c r="AA104" s="121" t="s">
        <v>153</v>
      </c>
      <c r="AU104" s="121">
        <f t="shared" si="77"/>
        <v>7</v>
      </c>
      <c r="AV104" s="121" t="s">
        <v>144</v>
      </c>
    </row>
    <row r="105" spans="2:48" s="121" customFormat="1" hidden="1" x14ac:dyDescent="0.25">
      <c r="B105" s="101">
        <v>11</v>
      </c>
      <c r="C105" s="122" t="s">
        <v>109</v>
      </c>
      <c r="D105" s="101">
        <v>11</v>
      </c>
      <c r="E105" s="98">
        <v>5</v>
      </c>
      <c r="F105" s="98">
        <v>5</v>
      </c>
      <c r="G105" s="98"/>
      <c r="H105" s="98"/>
      <c r="I105" s="64">
        <f t="shared" si="70"/>
        <v>1</v>
      </c>
      <c r="J105" s="103">
        <v>11</v>
      </c>
      <c r="K105" s="65">
        <f t="shared" si="71"/>
        <v>1</v>
      </c>
      <c r="L105" s="104">
        <v>11</v>
      </c>
      <c r="M105" s="129">
        <f t="shared" si="72"/>
        <v>1</v>
      </c>
      <c r="N105" s="105">
        <v>11</v>
      </c>
      <c r="O105" s="130">
        <f t="shared" si="73"/>
        <v>1</v>
      </c>
      <c r="P105" s="131">
        <v>6</v>
      </c>
      <c r="Q105" s="131">
        <v>6</v>
      </c>
      <c r="R105" s="102">
        <f t="shared" si="79"/>
        <v>1</v>
      </c>
      <c r="S105" s="132">
        <v>11</v>
      </c>
      <c r="T105" s="119">
        <f t="shared" si="74"/>
        <v>1</v>
      </c>
      <c r="U105" s="120"/>
      <c r="W105" s="121">
        <f t="shared" si="75"/>
        <v>11</v>
      </c>
      <c r="Z105" s="121">
        <f>E105+P105</f>
        <v>11</v>
      </c>
      <c r="AA105" s="121" t="s">
        <v>153</v>
      </c>
      <c r="AU105" s="121">
        <f t="shared" si="77"/>
        <v>11</v>
      </c>
      <c r="AV105" s="121" t="s">
        <v>144</v>
      </c>
    </row>
    <row r="106" spans="2:48" s="121" customFormat="1" hidden="1" x14ac:dyDescent="0.25">
      <c r="B106" s="101">
        <v>12</v>
      </c>
      <c r="C106" s="122" t="s">
        <v>110</v>
      </c>
      <c r="D106" s="101">
        <v>2</v>
      </c>
      <c r="E106" s="98">
        <f t="shared" ref="E106:E111" si="81">D106-P106</f>
        <v>1</v>
      </c>
      <c r="F106" s="98">
        <f t="shared" si="78"/>
        <v>1</v>
      </c>
      <c r="G106" s="98"/>
      <c r="H106" s="98"/>
      <c r="I106" s="64">
        <f t="shared" si="70"/>
        <v>1</v>
      </c>
      <c r="J106" s="103">
        <v>2</v>
      </c>
      <c r="K106" s="65">
        <f t="shared" si="71"/>
        <v>1</v>
      </c>
      <c r="L106" s="104">
        <v>2</v>
      </c>
      <c r="M106" s="129">
        <f t="shared" si="72"/>
        <v>1</v>
      </c>
      <c r="N106" s="105">
        <v>2</v>
      </c>
      <c r="O106" s="130">
        <f t="shared" si="73"/>
        <v>1</v>
      </c>
      <c r="P106" s="131">
        <v>1</v>
      </c>
      <c r="Q106" s="131">
        <v>1</v>
      </c>
      <c r="R106" s="102">
        <f t="shared" si="79"/>
        <v>1</v>
      </c>
      <c r="S106" s="132">
        <v>2</v>
      </c>
      <c r="T106" s="119">
        <f t="shared" si="74"/>
        <v>1</v>
      </c>
      <c r="U106" s="120"/>
      <c r="W106" s="121">
        <f t="shared" si="75"/>
        <v>2</v>
      </c>
      <c r="Z106" s="121">
        <f>E106+P106</f>
        <v>2</v>
      </c>
      <c r="AA106" s="121" t="s">
        <v>153</v>
      </c>
      <c r="AU106" s="121">
        <f t="shared" si="77"/>
        <v>2</v>
      </c>
      <c r="AV106" s="121" t="s">
        <v>144</v>
      </c>
    </row>
    <row r="107" spans="2:48" s="121" customFormat="1" hidden="1" x14ac:dyDescent="0.25">
      <c r="B107" s="101">
        <v>13</v>
      </c>
      <c r="C107" s="122" t="s">
        <v>111</v>
      </c>
      <c r="D107" s="101">
        <v>10</v>
      </c>
      <c r="E107" s="98">
        <v>10</v>
      </c>
      <c r="F107" s="98">
        <f t="shared" si="78"/>
        <v>10</v>
      </c>
      <c r="G107" s="98"/>
      <c r="H107" s="98"/>
      <c r="I107" s="64">
        <v>1</v>
      </c>
      <c r="J107" s="103">
        <v>10</v>
      </c>
      <c r="K107" s="65">
        <f t="shared" si="71"/>
        <v>1</v>
      </c>
      <c r="L107" s="104">
        <v>10</v>
      </c>
      <c r="M107" s="129">
        <f t="shared" si="72"/>
        <v>1</v>
      </c>
      <c r="N107" s="105">
        <v>10</v>
      </c>
      <c r="O107" s="130">
        <f t="shared" si="73"/>
        <v>1</v>
      </c>
      <c r="P107" s="131">
        <v>0</v>
      </c>
      <c r="Q107" s="131">
        <v>0</v>
      </c>
      <c r="R107" s="102">
        <v>1</v>
      </c>
      <c r="S107" s="132">
        <v>8</v>
      </c>
      <c r="T107" s="119">
        <f t="shared" si="74"/>
        <v>0.8</v>
      </c>
      <c r="U107" s="120"/>
      <c r="W107" s="121">
        <f t="shared" si="75"/>
        <v>10</v>
      </c>
      <c r="Z107" s="121">
        <f>E107+P107</f>
        <v>10</v>
      </c>
      <c r="AA107" s="121" t="s">
        <v>153</v>
      </c>
      <c r="AU107" s="121">
        <f>F107+Q107</f>
        <v>10</v>
      </c>
      <c r="AV107" s="121" t="s">
        <v>144</v>
      </c>
    </row>
    <row r="108" spans="2:48" s="121" customFormat="1" hidden="1" x14ac:dyDescent="0.25">
      <c r="B108" s="101">
        <v>14</v>
      </c>
      <c r="C108" s="122" t="s">
        <v>112</v>
      </c>
      <c r="D108" s="101">
        <v>15</v>
      </c>
      <c r="E108" s="98">
        <v>14</v>
      </c>
      <c r="F108" s="98">
        <v>14</v>
      </c>
      <c r="G108" s="98"/>
      <c r="H108" s="98"/>
      <c r="I108" s="64">
        <f t="shared" si="70"/>
        <v>1</v>
      </c>
      <c r="J108" s="103">
        <v>15</v>
      </c>
      <c r="K108" s="65">
        <f t="shared" si="71"/>
        <v>1</v>
      </c>
      <c r="L108" s="104">
        <v>15</v>
      </c>
      <c r="M108" s="129">
        <f t="shared" si="72"/>
        <v>1</v>
      </c>
      <c r="N108" s="105">
        <v>15</v>
      </c>
      <c r="O108" s="130">
        <f t="shared" si="73"/>
        <v>1</v>
      </c>
      <c r="P108" s="131">
        <v>1</v>
      </c>
      <c r="Q108" s="131">
        <v>1</v>
      </c>
      <c r="R108" s="102">
        <f t="shared" si="79"/>
        <v>1</v>
      </c>
      <c r="S108" s="132">
        <v>15</v>
      </c>
      <c r="T108" s="119">
        <f t="shared" si="74"/>
        <v>1</v>
      </c>
      <c r="U108" s="120"/>
      <c r="W108" s="121">
        <f t="shared" si="75"/>
        <v>15</v>
      </c>
      <c r="Z108" s="121">
        <f t="shared" ref="Z108:Z111" si="82">E108+P108</f>
        <v>15</v>
      </c>
      <c r="AA108" s="121" t="s">
        <v>153</v>
      </c>
      <c r="AU108" s="121">
        <f>F108+Q108</f>
        <v>15</v>
      </c>
      <c r="AV108" s="121" t="s">
        <v>144</v>
      </c>
    </row>
    <row r="109" spans="2:48" s="121" customFormat="1" hidden="1" x14ac:dyDescent="0.25">
      <c r="B109" s="101">
        <v>15</v>
      </c>
      <c r="C109" s="122" t="s">
        <v>113</v>
      </c>
      <c r="D109" s="101">
        <v>6</v>
      </c>
      <c r="E109" s="98">
        <f t="shared" si="81"/>
        <v>6</v>
      </c>
      <c r="F109" s="98">
        <f t="shared" si="78"/>
        <v>6</v>
      </c>
      <c r="G109" s="98"/>
      <c r="H109" s="98"/>
      <c r="I109" s="64">
        <f t="shared" si="70"/>
        <v>1</v>
      </c>
      <c r="J109" s="103">
        <v>6</v>
      </c>
      <c r="K109" s="65">
        <f t="shared" si="71"/>
        <v>1</v>
      </c>
      <c r="L109" s="104">
        <v>6</v>
      </c>
      <c r="M109" s="129">
        <f t="shared" si="72"/>
        <v>1</v>
      </c>
      <c r="N109" s="105">
        <v>6</v>
      </c>
      <c r="O109" s="130">
        <f t="shared" si="73"/>
        <v>1</v>
      </c>
      <c r="P109" s="131">
        <v>0</v>
      </c>
      <c r="Q109" s="131">
        <v>0</v>
      </c>
      <c r="R109" s="102">
        <v>1</v>
      </c>
      <c r="S109" s="132">
        <v>6</v>
      </c>
      <c r="T109" s="119">
        <f t="shared" si="74"/>
        <v>1</v>
      </c>
      <c r="U109" s="120"/>
      <c r="W109" s="121">
        <f t="shared" si="75"/>
        <v>6</v>
      </c>
      <c r="Z109" s="121">
        <f t="shared" si="82"/>
        <v>6</v>
      </c>
      <c r="AA109" s="121" t="s">
        <v>153</v>
      </c>
      <c r="AU109" s="121">
        <f>F109+Q109</f>
        <v>6</v>
      </c>
      <c r="AV109" s="121" t="s">
        <v>144</v>
      </c>
    </row>
    <row r="110" spans="2:48" s="121" customFormat="1" hidden="1" x14ac:dyDescent="0.25">
      <c r="B110" s="101">
        <v>16</v>
      </c>
      <c r="C110" s="122" t="s">
        <v>114</v>
      </c>
      <c r="D110" s="101">
        <v>48</v>
      </c>
      <c r="E110" s="98">
        <v>44</v>
      </c>
      <c r="F110" s="98">
        <v>44</v>
      </c>
      <c r="G110" s="98"/>
      <c r="H110" s="98"/>
      <c r="I110" s="64">
        <f t="shared" si="70"/>
        <v>1</v>
      </c>
      <c r="J110" s="103">
        <v>48</v>
      </c>
      <c r="K110" s="65">
        <f t="shared" si="71"/>
        <v>1</v>
      </c>
      <c r="L110" s="104">
        <v>48</v>
      </c>
      <c r="M110" s="129">
        <f t="shared" si="72"/>
        <v>1</v>
      </c>
      <c r="N110" s="105">
        <v>48</v>
      </c>
      <c r="O110" s="130">
        <f t="shared" si="73"/>
        <v>1</v>
      </c>
      <c r="P110" s="131">
        <v>4</v>
      </c>
      <c r="Q110" s="131">
        <v>4</v>
      </c>
      <c r="R110" s="102">
        <f t="shared" si="79"/>
        <v>1</v>
      </c>
      <c r="S110" s="132">
        <v>48</v>
      </c>
      <c r="T110" s="119">
        <f t="shared" si="74"/>
        <v>1</v>
      </c>
      <c r="U110" s="120"/>
      <c r="W110" s="121">
        <f t="shared" si="75"/>
        <v>48</v>
      </c>
      <c r="Z110" s="121">
        <f t="shared" si="82"/>
        <v>48</v>
      </c>
      <c r="AA110" s="121" t="s">
        <v>153</v>
      </c>
      <c r="AU110" s="121">
        <f>F110+Q110</f>
        <v>48</v>
      </c>
      <c r="AV110" s="121" t="s">
        <v>144</v>
      </c>
    </row>
    <row r="111" spans="2:48" s="121" customFormat="1" hidden="1" x14ac:dyDescent="0.25">
      <c r="B111" s="101">
        <v>17</v>
      </c>
      <c r="C111" s="122" t="s">
        <v>115</v>
      </c>
      <c r="D111" s="101">
        <v>2</v>
      </c>
      <c r="E111" s="98">
        <f t="shared" si="81"/>
        <v>0</v>
      </c>
      <c r="F111" s="98">
        <f t="shared" si="78"/>
        <v>0</v>
      </c>
      <c r="G111" s="98"/>
      <c r="H111" s="98"/>
      <c r="I111" s="64">
        <v>1</v>
      </c>
      <c r="J111" s="103">
        <v>2</v>
      </c>
      <c r="K111" s="65">
        <f t="shared" si="71"/>
        <v>1</v>
      </c>
      <c r="L111" s="104">
        <v>2</v>
      </c>
      <c r="M111" s="129">
        <f t="shared" si="72"/>
        <v>1</v>
      </c>
      <c r="N111" s="105">
        <v>2</v>
      </c>
      <c r="O111" s="130">
        <f t="shared" si="73"/>
        <v>1</v>
      </c>
      <c r="P111" s="131">
        <v>2</v>
      </c>
      <c r="Q111" s="131">
        <v>2</v>
      </c>
      <c r="R111" s="102">
        <f t="shared" si="79"/>
        <v>1</v>
      </c>
      <c r="S111" s="132">
        <v>2</v>
      </c>
      <c r="T111" s="119">
        <f t="shared" si="74"/>
        <v>1</v>
      </c>
      <c r="U111" s="120"/>
      <c r="W111" s="121">
        <f t="shared" si="75"/>
        <v>2</v>
      </c>
      <c r="Z111" s="121">
        <f t="shared" si="82"/>
        <v>2</v>
      </c>
      <c r="AA111" s="121" t="s">
        <v>153</v>
      </c>
      <c r="AU111" s="121">
        <f>F111+Q111</f>
        <v>2</v>
      </c>
      <c r="AV111" s="121" t="s">
        <v>144</v>
      </c>
    </row>
    <row r="112" spans="2:48" s="126" customFormat="1" hidden="1" x14ac:dyDescent="0.25">
      <c r="B112" s="280" t="s">
        <v>46</v>
      </c>
      <c r="C112" s="280"/>
      <c r="D112" s="123">
        <f>SUM(D95:D111)</f>
        <v>377</v>
      </c>
      <c r="E112" s="123">
        <f>SUM(E95:E111)</f>
        <v>276</v>
      </c>
      <c r="F112" s="123">
        <f>SUM(F95:F111)</f>
        <v>276</v>
      </c>
      <c r="G112" s="123"/>
      <c r="H112" s="123"/>
      <c r="I112" s="124">
        <f>F112/E112</f>
        <v>1</v>
      </c>
      <c r="J112" s="123">
        <f>SUM(J95:J111)</f>
        <v>377</v>
      </c>
      <c r="K112" s="124">
        <f t="shared" si="71"/>
        <v>1</v>
      </c>
      <c r="L112" s="123">
        <f>SUM(L95:L111)</f>
        <v>377</v>
      </c>
      <c r="M112" s="124">
        <f t="shared" si="72"/>
        <v>1</v>
      </c>
      <c r="N112" s="123">
        <f>SUM(N95:N111)</f>
        <v>377</v>
      </c>
      <c r="O112" s="124">
        <f>N112/D112</f>
        <v>1</v>
      </c>
      <c r="P112" s="123">
        <f>SUM(P95:P111)</f>
        <v>101</v>
      </c>
      <c r="Q112" s="123">
        <f>SUM(Q95:Q111)</f>
        <v>101</v>
      </c>
      <c r="R112" s="124">
        <f>Q112/P112</f>
        <v>1</v>
      </c>
      <c r="S112" s="123">
        <f>SUM(S95:S111)</f>
        <v>343</v>
      </c>
      <c r="T112" s="124">
        <f t="shared" si="74"/>
        <v>0.90981432360742709</v>
      </c>
      <c r="U112" s="120"/>
      <c r="W112" s="121">
        <f t="shared" si="75"/>
        <v>377</v>
      </c>
      <c r="X112" s="121"/>
    </row>
    <row r="113" spans="2:48" s="121" customFormat="1" hidden="1" x14ac:dyDescent="0.25">
      <c r="B113" s="281" t="s">
        <v>116</v>
      </c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3"/>
      <c r="T113" s="115"/>
      <c r="U113" s="120"/>
    </row>
    <row r="114" spans="2:48" s="121" customFormat="1" hidden="1" x14ac:dyDescent="0.25">
      <c r="B114" s="101">
        <v>1</v>
      </c>
      <c r="C114" s="122" t="s">
        <v>117</v>
      </c>
      <c r="D114" s="101">
        <v>11</v>
      </c>
      <c r="E114" s="98">
        <v>8</v>
      </c>
      <c r="F114" s="98">
        <f t="shared" ref="F114:F133" si="83">E114</f>
        <v>8</v>
      </c>
      <c r="G114" s="98"/>
      <c r="H114" s="98"/>
      <c r="I114" s="64">
        <f t="shared" ref="I114:I124" si="84">F114/E114</f>
        <v>1</v>
      </c>
      <c r="J114" s="103">
        <v>11</v>
      </c>
      <c r="K114" s="65">
        <f t="shared" ref="K114:K136" si="85">J114/D114</f>
        <v>1</v>
      </c>
      <c r="L114" s="104">
        <v>11</v>
      </c>
      <c r="M114" s="129">
        <f t="shared" ref="M114:M136" si="86">L114/D114</f>
        <v>1</v>
      </c>
      <c r="N114" s="105">
        <v>11</v>
      </c>
      <c r="O114" s="130">
        <f t="shared" ref="O114:O134" si="87">N114/D114</f>
        <v>1</v>
      </c>
      <c r="P114" s="131">
        <v>3</v>
      </c>
      <c r="Q114" s="131">
        <v>3</v>
      </c>
      <c r="R114" s="102">
        <f t="shared" ref="R114:R134" si="88">Q114/P114</f>
        <v>1</v>
      </c>
      <c r="S114" s="132">
        <v>11</v>
      </c>
      <c r="T114" s="119">
        <f t="shared" ref="T114:T136" si="89">S114/D114</f>
        <v>1</v>
      </c>
      <c r="U114" s="120"/>
      <c r="W114" s="121">
        <f t="shared" ref="W114:W135" si="90">E114+P114</f>
        <v>11</v>
      </c>
      <c r="X114" s="121" t="s">
        <v>144</v>
      </c>
      <c r="Z114" s="121">
        <f t="shared" ref="Z114:Z134" si="91">E114+P114</f>
        <v>11</v>
      </c>
      <c r="AA114" s="121" t="s">
        <v>153</v>
      </c>
      <c r="AU114" s="121">
        <f t="shared" ref="AU114:AU135" si="92">F114+Q114</f>
        <v>11</v>
      </c>
      <c r="AV114" s="121" t="s">
        <v>144</v>
      </c>
    </row>
    <row r="115" spans="2:48" s="121" customFormat="1" hidden="1" x14ac:dyDescent="0.25">
      <c r="B115" s="101">
        <v>2</v>
      </c>
      <c r="C115" s="122" t="s">
        <v>118</v>
      </c>
      <c r="D115" s="101">
        <v>4</v>
      </c>
      <c r="E115" s="98">
        <f t="shared" ref="E115:E118" si="93">D115-P115</f>
        <v>4</v>
      </c>
      <c r="F115" s="98">
        <f t="shared" si="83"/>
        <v>4</v>
      </c>
      <c r="G115" s="98"/>
      <c r="H115" s="98"/>
      <c r="I115" s="64">
        <f t="shared" si="84"/>
        <v>1</v>
      </c>
      <c r="J115" s="103">
        <v>4</v>
      </c>
      <c r="K115" s="65">
        <f t="shared" si="85"/>
        <v>1</v>
      </c>
      <c r="L115" s="104">
        <v>4</v>
      </c>
      <c r="M115" s="129">
        <f t="shared" si="86"/>
        <v>1</v>
      </c>
      <c r="N115" s="105">
        <v>4</v>
      </c>
      <c r="O115" s="130">
        <f t="shared" si="87"/>
        <v>1</v>
      </c>
      <c r="P115" s="131">
        <v>0</v>
      </c>
      <c r="Q115" s="131">
        <v>0</v>
      </c>
      <c r="R115" s="102">
        <v>1</v>
      </c>
      <c r="S115" s="132">
        <v>4</v>
      </c>
      <c r="T115" s="119">
        <f t="shared" si="89"/>
        <v>1</v>
      </c>
      <c r="U115" s="120"/>
      <c r="W115" s="121">
        <f t="shared" si="90"/>
        <v>4</v>
      </c>
      <c r="X115" s="121" t="s">
        <v>144</v>
      </c>
      <c r="Z115" s="121">
        <f t="shared" si="91"/>
        <v>4</v>
      </c>
      <c r="AA115" s="121" t="s">
        <v>153</v>
      </c>
      <c r="AU115" s="121">
        <f t="shared" si="92"/>
        <v>4</v>
      </c>
      <c r="AV115" s="121" t="s">
        <v>144</v>
      </c>
    </row>
    <row r="116" spans="2:48" s="121" customFormat="1" hidden="1" x14ac:dyDescent="0.25">
      <c r="B116" s="101">
        <v>3</v>
      </c>
      <c r="C116" s="122" t="s">
        <v>119</v>
      </c>
      <c r="D116" s="101">
        <v>6</v>
      </c>
      <c r="E116" s="98">
        <v>4</v>
      </c>
      <c r="F116" s="98">
        <v>4</v>
      </c>
      <c r="G116" s="98"/>
      <c r="H116" s="98"/>
      <c r="I116" s="64">
        <f t="shared" si="84"/>
        <v>1</v>
      </c>
      <c r="J116" s="103">
        <v>6</v>
      </c>
      <c r="K116" s="65">
        <f t="shared" si="85"/>
        <v>1</v>
      </c>
      <c r="L116" s="104">
        <v>6</v>
      </c>
      <c r="M116" s="129">
        <f t="shared" si="86"/>
        <v>1</v>
      </c>
      <c r="N116" s="105">
        <v>6</v>
      </c>
      <c r="O116" s="130">
        <f t="shared" si="87"/>
        <v>1</v>
      </c>
      <c r="P116" s="131">
        <v>2</v>
      </c>
      <c r="Q116" s="131">
        <v>2</v>
      </c>
      <c r="R116" s="102">
        <f t="shared" si="88"/>
        <v>1</v>
      </c>
      <c r="S116" s="132">
        <v>6</v>
      </c>
      <c r="T116" s="119">
        <f t="shared" si="89"/>
        <v>1</v>
      </c>
      <c r="U116" s="120"/>
      <c r="W116" s="121">
        <f t="shared" si="90"/>
        <v>6</v>
      </c>
      <c r="X116" s="121" t="s">
        <v>144</v>
      </c>
      <c r="Z116" s="121">
        <f t="shared" si="91"/>
        <v>6</v>
      </c>
      <c r="AA116" s="121" t="s">
        <v>153</v>
      </c>
      <c r="AU116" s="121">
        <f t="shared" si="92"/>
        <v>6</v>
      </c>
      <c r="AV116" s="121" t="s">
        <v>144</v>
      </c>
    </row>
    <row r="117" spans="2:48" s="121" customFormat="1" hidden="1" x14ac:dyDescent="0.25">
      <c r="B117" s="101">
        <v>4</v>
      </c>
      <c r="C117" s="122" t="s">
        <v>120</v>
      </c>
      <c r="D117" s="101">
        <v>2</v>
      </c>
      <c r="E117" s="98">
        <v>1</v>
      </c>
      <c r="F117" s="98">
        <v>1</v>
      </c>
      <c r="G117" s="98"/>
      <c r="H117" s="98"/>
      <c r="I117" s="64">
        <f t="shared" si="84"/>
        <v>1</v>
      </c>
      <c r="J117" s="103">
        <v>2</v>
      </c>
      <c r="K117" s="65">
        <f t="shared" si="85"/>
        <v>1</v>
      </c>
      <c r="L117" s="104">
        <v>2</v>
      </c>
      <c r="M117" s="129">
        <f t="shared" si="86"/>
        <v>1</v>
      </c>
      <c r="N117" s="105">
        <v>2</v>
      </c>
      <c r="O117" s="130">
        <f t="shared" si="87"/>
        <v>1</v>
      </c>
      <c r="P117" s="131">
        <v>1</v>
      </c>
      <c r="Q117" s="131">
        <v>1</v>
      </c>
      <c r="R117" s="102">
        <f t="shared" si="88"/>
        <v>1</v>
      </c>
      <c r="S117" s="132">
        <v>2</v>
      </c>
      <c r="T117" s="119">
        <f t="shared" si="89"/>
        <v>1</v>
      </c>
      <c r="U117" s="120"/>
      <c r="W117" s="121">
        <f t="shared" si="90"/>
        <v>2</v>
      </c>
      <c r="X117" s="121" t="s">
        <v>144</v>
      </c>
      <c r="Z117" s="121">
        <f t="shared" si="91"/>
        <v>2</v>
      </c>
      <c r="AA117" s="121" t="s">
        <v>153</v>
      </c>
      <c r="AU117" s="121">
        <f t="shared" si="92"/>
        <v>2</v>
      </c>
      <c r="AV117" s="121" t="s">
        <v>144</v>
      </c>
    </row>
    <row r="118" spans="2:48" s="121" customFormat="1" hidden="1" x14ac:dyDescent="0.25">
      <c r="B118" s="101">
        <v>5</v>
      </c>
      <c r="C118" s="122" t="s">
        <v>121</v>
      </c>
      <c r="D118" s="101">
        <v>5</v>
      </c>
      <c r="E118" s="98">
        <f t="shared" si="93"/>
        <v>4</v>
      </c>
      <c r="F118" s="98">
        <f t="shared" si="83"/>
        <v>4</v>
      </c>
      <c r="G118" s="98"/>
      <c r="H118" s="98"/>
      <c r="I118" s="64">
        <f t="shared" si="84"/>
        <v>1</v>
      </c>
      <c r="J118" s="103">
        <v>5</v>
      </c>
      <c r="K118" s="65">
        <f t="shared" si="85"/>
        <v>1</v>
      </c>
      <c r="L118" s="104">
        <v>5</v>
      </c>
      <c r="M118" s="129">
        <f t="shared" si="86"/>
        <v>1</v>
      </c>
      <c r="N118" s="105">
        <v>5</v>
      </c>
      <c r="O118" s="130">
        <f t="shared" si="87"/>
        <v>1</v>
      </c>
      <c r="P118" s="131">
        <v>1</v>
      </c>
      <c r="Q118" s="131">
        <v>1</v>
      </c>
      <c r="R118" s="102">
        <f t="shared" si="88"/>
        <v>1</v>
      </c>
      <c r="S118" s="132">
        <v>5</v>
      </c>
      <c r="T118" s="119">
        <f t="shared" si="89"/>
        <v>1</v>
      </c>
      <c r="U118" s="120"/>
      <c r="W118" s="121">
        <f t="shared" si="90"/>
        <v>5</v>
      </c>
      <c r="X118" s="121" t="s">
        <v>144</v>
      </c>
      <c r="Z118" s="121">
        <f t="shared" si="91"/>
        <v>5</v>
      </c>
      <c r="AA118" s="121" t="s">
        <v>153</v>
      </c>
      <c r="AU118" s="121">
        <f t="shared" si="92"/>
        <v>5</v>
      </c>
      <c r="AV118" s="121" t="s">
        <v>144</v>
      </c>
    </row>
    <row r="119" spans="2:48" s="121" customFormat="1" hidden="1" x14ac:dyDescent="0.25">
      <c r="B119" s="101">
        <v>6</v>
      </c>
      <c r="C119" s="122" t="s">
        <v>122</v>
      </c>
      <c r="D119" s="101">
        <v>30</v>
      </c>
      <c r="E119" s="98">
        <v>6</v>
      </c>
      <c r="F119" s="98">
        <f t="shared" si="83"/>
        <v>6</v>
      </c>
      <c r="G119" s="98"/>
      <c r="H119" s="98"/>
      <c r="I119" s="64">
        <f t="shared" si="84"/>
        <v>1</v>
      </c>
      <c r="J119" s="103">
        <v>30</v>
      </c>
      <c r="K119" s="65">
        <f t="shared" si="85"/>
        <v>1</v>
      </c>
      <c r="L119" s="104">
        <v>30</v>
      </c>
      <c r="M119" s="129">
        <f t="shared" si="86"/>
        <v>1</v>
      </c>
      <c r="N119" s="105">
        <v>30</v>
      </c>
      <c r="O119" s="130">
        <f t="shared" si="87"/>
        <v>1</v>
      </c>
      <c r="P119" s="131">
        <v>24</v>
      </c>
      <c r="Q119" s="131">
        <v>24</v>
      </c>
      <c r="R119" s="102">
        <f t="shared" si="88"/>
        <v>1</v>
      </c>
      <c r="S119" s="132">
        <v>30</v>
      </c>
      <c r="T119" s="119">
        <f t="shared" si="89"/>
        <v>1</v>
      </c>
      <c r="U119" s="120"/>
      <c r="W119" s="121">
        <f t="shared" si="90"/>
        <v>30</v>
      </c>
      <c r="X119" s="121" t="s">
        <v>144</v>
      </c>
      <c r="Z119" s="121">
        <f t="shared" si="91"/>
        <v>30</v>
      </c>
      <c r="AA119" s="121" t="s">
        <v>153</v>
      </c>
      <c r="AU119" s="121">
        <f t="shared" si="92"/>
        <v>30</v>
      </c>
      <c r="AV119" s="121" t="s">
        <v>144</v>
      </c>
    </row>
    <row r="120" spans="2:48" s="121" customFormat="1" hidden="1" x14ac:dyDescent="0.25">
      <c r="B120" s="101">
        <v>7</v>
      </c>
      <c r="C120" s="122" t="s">
        <v>123</v>
      </c>
      <c r="D120" s="101">
        <v>17</v>
      </c>
      <c r="E120" s="98">
        <v>3</v>
      </c>
      <c r="F120" s="98">
        <v>3</v>
      </c>
      <c r="G120" s="98"/>
      <c r="H120" s="98"/>
      <c r="I120" s="64">
        <f t="shared" si="84"/>
        <v>1</v>
      </c>
      <c r="J120" s="103">
        <v>17</v>
      </c>
      <c r="K120" s="65">
        <f t="shared" si="85"/>
        <v>1</v>
      </c>
      <c r="L120" s="104">
        <v>17</v>
      </c>
      <c r="M120" s="129">
        <f t="shared" si="86"/>
        <v>1</v>
      </c>
      <c r="N120" s="105">
        <v>17</v>
      </c>
      <c r="O120" s="130">
        <f t="shared" si="87"/>
        <v>1</v>
      </c>
      <c r="P120" s="131">
        <v>14</v>
      </c>
      <c r="Q120" s="131">
        <v>14</v>
      </c>
      <c r="R120" s="102">
        <v>1</v>
      </c>
      <c r="S120" s="132">
        <v>17</v>
      </c>
      <c r="T120" s="119">
        <f t="shared" si="89"/>
        <v>1</v>
      </c>
      <c r="U120" s="120"/>
      <c r="W120" s="121">
        <f t="shared" si="90"/>
        <v>17</v>
      </c>
      <c r="X120" s="121" t="s">
        <v>144</v>
      </c>
      <c r="Z120" s="121">
        <f t="shared" si="91"/>
        <v>17</v>
      </c>
      <c r="AA120" s="121" t="s">
        <v>153</v>
      </c>
      <c r="AU120" s="121">
        <f t="shared" si="92"/>
        <v>17</v>
      </c>
      <c r="AV120" s="121" t="s">
        <v>144</v>
      </c>
    </row>
    <row r="121" spans="2:48" s="121" customFormat="1" hidden="1" x14ac:dyDescent="0.25">
      <c r="B121" s="101">
        <v>8</v>
      </c>
      <c r="C121" s="122" t="s">
        <v>124</v>
      </c>
      <c r="D121" s="101">
        <v>3</v>
      </c>
      <c r="E121" s="98">
        <v>0</v>
      </c>
      <c r="F121" s="98">
        <f t="shared" si="83"/>
        <v>0</v>
      </c>
      <c r="G121" s="98"/>
      <c r="H121" s="98"/>
      <c r="I121" s="64">
        <v>1</v>
      </c>
      <c r="J121" s="103">
        <v>3</v>
      </c>
      <c r="K121" s="65">
        <f t="shared" si="85"/>
        <v>1</v>
      </c>
      <c r="L121" s="104">
        <v>3</v>
      </c>
      <c r="M121" s="129">
        <f t="shared" si="86"/>
        <v>1</v>
      </c>
      <c r="N121" s="105">
        <v>3</v>
      </c>
      <c r="O121" s="130">
        <f t="shared" si="87"/>
        <v>1</v>
      </c>
      <c r="P121" s="131">
        <v>3</v>
      </c>
      <c r="Q121" s="131">
        <v>3</v>
      </c>
      <c r="R121" s="102">
        <v>1</v>
      </c>
      <c r="S121" s="132">
        <v>3</v>
      </c>
      <c r="T121" s="119">
        <f t="shared" si="89"/>
        <v>1</v>
      </c>
      <c r="U121" s="120"/>
      <c r="W121" s="121">
        <f t="shared" si="90"/>
        <v>3</v>
      </c>
      <c r="X121" s="121" t="s">
        <v>144</v>
      </c>
      <c r="Z121" s="121">
        <f t="shared" si="91"/>
        <v>3</v>
      </c>
      <c r="AA121" s="121" t="s">
        <v>153</v>
      </c>
      <c r="AU121" s="121">
        <f t="shared" si="92"/>
        <v>3</v>
      </c>
      <c r="AV121" s="121" t="s">
        <v>144</v>
      </c>
    </row>
    <row r="122" spans="2:48" s="121" customFormat="1" hidden="1" x14ac:dyDescent="0.25">
      <c r="B122" s="101">
        <v>9</v>
      </c>
      <c r="C122" s="122" t="s">
        <v>125</v>
      </c>
      <c r="D122" s="101">
        <v>5</v>
      </c>
      <c r="E122" s="98">
        <v>0</v>
      </c>
      <c r="F122" s="98">
        <f t="shared" si="83"/>
        <v>0</v>
      </c>
      <c r="G122" s="98"/>
      <c r="H122" s="98"/>
      <c r="I122" s="64">
        <v>1</v>
      </c>
      <c r="J122" s="103">
        <v>5</v>
      </c>
      <c r="K122" s="65">
        <f t="shared" si="85"/>
        <v>1</v>
      </c>
      <c r="L122" s="104">
        <v>5</v>
      </c>
      <c r="M122" s="129">
        <f t="shared" si="86"/>
        <v>1</v>
      </c>
      <c r="N122" s="105">
        <v>5</v>
      </c>
      <c r="O122" s="130">
        <f t="shared" si="87"/>
        <v>1</v>
      </c>
      <c r="P122" s="131">
        <v>5</v>
      </c>
      <c r="Q122" s="131">
        <v>5</v>
      </c>
      <c r="R122" s="102">
        <f t="shared" si="88"/>
        <v>1</v>
      </c>
      <c r="S122" s="132">
        <v>5</v>
      </c>
      <c r="T122" s="119">
        <f t="shared" si="89"/>
        <v>1</v>
      </c>
      <c r="U122" s="120"/>
      <c r="W122" s="121">
        <f t="shared" si="90"/>
        <v>5</v>
      </c>
      <c r="X122" s="121" t="s">
        <v>144</v>
      </c>
      <c r="Z122" s="121">
        <f t="shared" si="91"/>
        <v>5</v>
      </c>
      <c r="AA122" s="121" t="s">
        <v>153</v>
      </c>
      <c r="AU122" s="121">
        <f t="shared" si="92"/>
        <v>5</v>
      </c>
      <c r="AV122" s="121" t="s">
        <v>144</v>
      </c>
    </row>
    <row r="123" spans="2:48" s="121" customFormat="1" hidden="1" x14ac:dyDescent="0.25">
      <c r="B123" s="101">
        <v>10</v>
      </c>
      <c r="C123" s="122" t="s">
        <v>126</v>
      </c>
      <c r="D123" s="101">
        <v>3</v>
      </c>
      <c r="E123" s="98">
        <v>0</v>
      </c>
      <c r="F123" s="98">
        <f t="shared" si="83"/>
        <v>0</v>
      </c>
      <c r="G123" s="98"/>
      <c r="H123" s="98"/>
      <c r="I123" s="64">
        <v>1</v>
      </c>
      <c r="J123" s="103">
        <v>3</v>
      </c>
      <c r="K123" s="65">
        <f t="shared" si="85"/>
        <v>1</v>
      </c>
      <c r="L123" s="104">
        <v>3</v>
      </c>
      <c r="M123" s="129">
        <f t="shared" si="86"/>
        <v>1</v>
      </c>
      <c r="N123" s="105">
        <v>3</v>
      </c>
      <c r="O123" s="130">
        <f t="shared" si="87"/>
        <v>1</v>
      </c>
      <c r="P123" s="131">
        <v>3</v>
      </c>
      <c r="Q123" s="131">
        <v>3</v>
      </c>
      <c r="R123" s="102">
        <v>1</v>
      </c>
      <c r="S123" s="132">
        <v>3</v>
      </c>
      <c r="T123" s="119">
        <f t="shared" si="89"/>
        <v>1</v>
      </c>
      <c r="U123" s="120"/>
      <c r="W123" s="121">
        <f t="shared" si="90"/>
        <v>3</v>
      </c>
      <c r="X123" s="121" t="s">
        <v>144</v>
      </c>
      <c r="Z123" s="121">
        <f t="shared" si="91"/>
        <v>3</v>
      </c>
      <c r="AA123" s="121" t="s">
        <v>153</v>
      </c>
      <c r="AU123" s="121">
        <f t="shared" si="92"/>
        <v>3</v>
      </c>
      <c r="AV123" s="121" t="s">
        <v>144</v>
      </c>
    </row>
    <row r="124" spans="2:48" s="121" customFormat="1" hidden="1" x14ac:dyDescent="0.25">
      <c r="B124" s="101">
        <v>11</v>
      </c>
      <c r="C124" s="122" t="s">
        <v>127</v>
      </c>
      <c r="D124" s="101">
        <v>12</v>
      </c>
      <c r="E124" s="98">
        <v>4</v>
      </c>
      <c r="F124" s="98">
        <v>4</v>
      </c>
      <c r="G124" s="98"/>
      <c r="H124" s="98"/>
      <c r="I124" s="64">
        <f t="shared" si="84"/>
        <v>1</v>
      </c>
      <c r="J124" s="103">
        <v>12</v>
      </c>
      <c r="K124" s="65">
        <f t="shared" si="85"/>
        <v>1</v>
      </c>
      <c r="L124" s="104">
        <v>12</v>
      </c>
      <c r="M124" s="129">
        <f t="shared" si="86"/>
        <v>1</v>
      </c>
      <c r="N124" s="105">
        <v>12</v>
      </c>
      <c r="O124" s="130">
        <f t="shared" si="87"/>
        <v>1</v>
      </c>
      <c r="P124" s="131">
        <v>8</v>
      </c>
      <c r="Q124" s="131">
        <v>8</v>
      </c>
      <c r="R124" s="102">
        <f t="shared" si="88"/>
        <v>1</v>
      </c>
      <c r="S124" s="132">
        <v>12</v>
      </c>
      <c r="T124" s="119">
        <f t="shared" si="89"/>
        <v>1</v>
      </c>
      <c r="U124" s="120"/>
      <c r="W124" s="121">
        <f t="shared" si="90"/>
        <v>12</v>
      </c>
      <c r="X124" s="121" t="s">
        <v>144</v>
      </c>
      <c r="Z124" s="121">
        <f t="shared" si="91"/>
        <v>12</v>
      </c>
      <c r="AA124" s="121" t="s">
        <v>153</v>
      </c>
      <c r="AU124" s="121">
        <f t="shared" si="92"/>
        <v>12</v>
      </c>
      <c r="AV124" s="121" t="s">
        <v>144</v>
      </c>
    </row>
    <row r="125" spans="2:48" s="121" customFormat="1" hidden="1" x14ac:dyDescent="0.25">
      <c r="B125" s="101">
        <v>12</v>
      </c>
      <c r="C125" s="122" t="s">
        <v>128</v>
      </c>
      <c r="D125" s="101">
        <v>4</v>
      </c>
      <c r="E125" s="98">
        <v>0</v>
      </c>
      <c r="F125" s="98">
        <f t="shared" si="83"/>
        <v>0</v>
      </c>
      <c r="G125" s="98"/>
      <c r="H125" s="98"/>
      <c r="I125" s="64">
        <v>1</v>
      </c>
      <c r="J125" s="103">
        <v>4</v>
      </c>
      <c r="K125" s="65">
        <f t="shared" si="85"/>
        <v>1</v>
      </c>
      <c r="L125" s="104">
        <v>4</v>
      </c>
      <c r="M125" s="129">
        <f t="shared" si="86"/>
        <v>1</v>
      </c>
      <c r="N125" s="105">
        <v>4</v>
      </c>
      <c r="O125" s="130">
        <f t="shared" si="87"/>
        <v>1</v>
      </c>
      <c r="P125" s="131">
        <v>4</v>
      </c>
      <c r="Q125" s="131">
        <v>4</v>
      </c>
      <c r="R125" s="102">
        <v>1</v>
      </c>
      <c r="S125" s="132">
        <v>4</v>
      </c>
      <c r="T125" s="119">
        <f t="shared" si="89"/>
        <v>1</v>
      </c>
      <c r="U125" s="120"/>
      <c r="W125" s="121">
        <f t="shared" si="90"/>
        <v>4</v>
      </c>
      <c r="X125" s="121" t="s">
        <v>144</v>
      </c>
      <c r="Z125" s="121">
        <f t="shared" si="91"/>
        <v>4</v>
      </c>
      <c r="AA125" s="121" t="s">
        <v>153</v>
      </c>
      <c r="AU125" s="121">
        <f t="shared" si="92"/>
        <v>4</v>
      </c>
      <c r="AV125" s="121" t="s">
        <v>144</v>
      </c>
    </row>
    <row r="126" spans="2:48" s="121" customFormat="1" hidden="1" x14ac:dyDescent="0.25">
      <c r="B126" s="101">
        <v>13</v>
      </c>
      <c r="C126" s="122" t="s">
        <v>129</v>
      </c>
      <c r="D126" s="101">
        <v>2</v>
      </c>
      <c r="E126" s="98">
        <v>0</v>
      </c>
      <c r="F126" s="98">
        <v>0</v>
      </c>
      <c r="G126" s="98"/>
      <c r="H126" s="98"/>
      <c r="I126" s="64">
        <v>1</v>
      </c>
      <c r="J126" s="103">
        <v>2</v>
      </c>
      <c r="K126" s="65">
        <f t="shared" si="85"/>
        <v>1</v>
      </c>
      <c r="L126" s="104">
        <v>2</v>
      </c>
      <c r="M126" s="129">
        <f t="shared" si="86"/>
        <v>1</v>
      </c>
      <c r="N126" s="105">
        <v>2</v>
      </c>
      <c r="O126" s="130">
        <f t="shared" si="87"/>
        <v>1</v>
      </c>
      <c r="P126" s="131">
        <v>2</v>
      </c>
      <c r="Q126" s="131">
        <v>2</v>
      </c>
      <c r="R126" s="102">
        <v>1</v>
      </c>
      <c r="S126" s="132">
        <v>2</v>
      </c>
      <c r="T126" s="119">
        <f t="shared" si="89"/>
        <v>1</v>
      </c>
      <c r="U126" s="120"/>
      <c r="W126" s="121">
        <f t="shared" si="90"/>
        <v>2</v>
      </c>
      <c r="X126" s="121" t="s">
        <v>144</v>
      </c>
      <c r="Z126" s="121">
        <f t="shared" si="91"/>
        <v>2</v>
      </c>
      <c r="AA126" s="121" t="s">
        <v>153</v>
      </c>
      <c r="AU126" s="121">
        <f t="shared" si="92"/>
        <v>2</v>
      </c>
      <c r="AV126" s="121" t="s">
        <v>144</v>
      </c>
    </row>
    <row r="127" spans="2:48" s="121" customFormat="1" hidden="1" x14ac:dyDescent="0.25">
      <c r="B127" s="101">
        <v>14</v>
      </c>
      <c r="C127" s="122" t="s">
        <v>130</v>
      </c>
      <c r="D127" s="101">
        <v>3</v>
      </c>
      <c r="E127" s="98">
        <v>0</v>
      </c>
      <c r="F127" s="98">
        <f t="shared" si="83"/>
        <v>0</v>
      </c>
      <c r="G127" s="98"/>
      <c r="H127" s="98"/>
      <c r="I127" s="64">
        <v>1</v>
      </c>
      <c r="J127" s="103">
        <v>3</v>
      </c>
      <c r="K127" s="65">
        <f t="shared" si="85"/>
        <v>1</v>
      </c>
      <c r="L127" s="104">
        <v>3</v>
      </c>
      <c r="M127" s="129">
        <f t="shared" si="86"/>
        <v>1</v>
      </c>
      <c r="N127" s="105">
        <v>3</v>
      </c>
      <c r="O127" s="130">
        <f t="shared" si="87"/>
        <v>1</v>
      </c>
      <c r="P127" s="131">
        <v>3</v>
      </c>
      <c r="Q127" s="131">
        <v>3</v>
      </c>
      <c r="R127" s="102">
        <v>1</v>
      </c>
      <c r="S127" s="132">
        <v>3</v>
      </c>
      <c r="T127" s="119">
        <f t="shared" si="89"/>
        <v>1</v>
      </c>
      <c r="U127" s="120"/>
      <c r="W127" s="121">
        <f t="shared" si="90"/>
        <v>3</v>
      </c>
      <c r="X127" s="121" t="s">
        <v>144</v>
      </c>
      <c r="Z127" s="121">
        <f t="shared" si="91"/>
        <v>3</v>
      </c>
      <c r="AA127" s="121" t="s">
        <v>153</v>
      </c>
      <c r="AU127" s="121">
        <f t="shared" si="92"/>
        <v>3</v>
      </c>
      <c r="AV127" s="121" t="s">
        <v>144</v>
      </c>
    </row>
    <row r="128" spans="2:48" s="121" customFormat="1" hidden="1" x14ac:dyDescent="0.25">
      <c r="B128" s="101">
        <v>15</v>
      </c>
      <c r="C128" s="122" t="s">
        <v>131</v>
      </c>
      <c r="D128" s="101">
        <v>3</v>
      </c>
      <c r="E128" s="98">
        <v>0</v>
      </c>
      <c r="F128" s="98">
        <f t="shared" si="83"/>
        <v>0</v>
      </c>
      <c r="G128" s="98"/>
      <c r="H128" s="98"/>
      <c r="I128" s="64">
        <v>1</v>
      </c>
      <c r="J128" s="103">
        <v>3</v>
      </c>
      <c r="K128" s="65">
        <f t="shared" si="85"/>
        <v>1</v>
      </c>
      <c r="L128" s="104">
        <v>3</v>
      </c>
      <c r="M128" s="129">
        <f t="shared" si="86"/>
        <v>1</v>
      </c>
      <c r="N128" s="105">
        <v>3</v>
      </c>
      <c r="O128" s="130">
        <f t="shared" si="87"/>
        <v>1</v>
      </c>
      <c r="P128" s="131">
        <v>3</v>
      </c>
      <c r="Q128" s="131">
        <v>3</v>
      </c>
      <c r="R128" s="102">
        <v>1</v>
      </c>
      <c r="S128" s="132">
        <v>3</v>
      </c>
      <c r="T128" s="119">
        <f t="shared" si="89"/>
        <v>1</v>
      </c>
      <c r="U128" s="120"/>
      <c r="W128" s="121">
        <f t="shared" si="90"/>
        <v>3</v>
      </c>
      <c r="X128" s="121" t="s">
        <v>144</v>
      </c>
      <c r="Z128" s="121">
        <f t="shared" si="91"/>
        <v>3</v>
      </c>
      <c r="AA128" s="121" t="s">
        <v>153</v>
      </c>
      <c r="AU128" s="121">
        <f t="shared" si="92"/>
        <v>3</v>
      </c>
      <c r="AV128" s="121" t="s">
        <v>144</v>
      </c>
    </row>
    <row r="129" spans="2:48" s="121" customFormat="1" hidden="1" x14ac:dyDescent="0.25">
      <c r="B129" s="101">
        <v>16</v>
      </c>
      <c r="C129" s="122" t="s">
        <v>132</v>
      </c>
      <c r="D129" s="101">
        <v>5</v>
      </c>
      <c r="E129" s="98">
        <v>0</v>
      </c>
      <c r="F129" s="98">
        <f t="shared" si="83"/>
        <v>0</v>
      </c>
      <c r="G129" s="98"/>
      <c r="H129" s="98"/>
      <c r="I129" s="64">
        <v>1</v>
      </c>
      <c r="J129" s="103">
        <v>5</v>
      </c>
      <c r="K129" s="65">
        <f t="shared" si="85"/>
        <v>1</v>
      </c>
      <c r="L129" s="104">
        <v>5</v>
      </c>
      <c r="M129" s="129">
        <f t="shared" si="86"/>
        <v>1</v>
      </c>
      <c r="N129" s="105">
        <v>5</v>
      </c>
      <c r="O129" s="130">
        <f t="shared" si="87"/>
        <v>1</v>
      </c>
      <c r="P129" s="131">
        <v>5</v>
      </c>
      <c r="Q129" s="131">
        <v>5</v>
      </c>
      <c r="R129" s="102">
        <f t="shared" si="88"/>
        <v>1</v>
      </c>
      <c r="S129" s="132">
        <v>5</v>
      </c>
      <c r="T129" s="119">
        <f t="shared" si="89"/>
        <v>1</v>
      </c>
      <c r="U129" s="120"/>
      <c r="W129" s="121">
        <f t="shared" si="90"/>
        <v>5</v>
      </c>
      <c r="X129" s="121" t="s">
        <v>144</v>
      </c>
      <c r="Z129" s="121">
        <f t="shared" si="91"/>
        <v>5</v>
      </c>
      <c r="AA129" s="121" t="s">
        <v>153</v>
      </c>
      <c r="AU129" s="121">
        <f t="shared" si="92"/>
        <v>5</v>
      </c>
      <c r="AV129" s="121" t="s">
        <v>144</v>
      </c>
    </row>
    <row r="130" spans="2:48" s="121" customFormat="1" hidden="1" x14ac:dyDescent="0.25">
      <c r="B130" s="101">
        <v>17</v>
      </c>
      <c r="C130" s="122" t="s">
        <v>133</v>
      </c>
      <c r="D130" s="101">
        <v>4</v>
      </c>
      <c r="E130" s="98">
        <v>0</v>
      </c>
      <c r="F130" s="98">
        <v>0</v>
      </c>
      <c r="G130" s="98"/>
      <c r="H130" s="98"/>
      <c r="I130" s="64">
        <v>1</v>
      </c>
      <c r="J130" s="103">
        <v>4</v>
      </c>
      <c r="K130" s="65">
        <f t="shared" si="85"/>
        <v>1</v>
      </c>
      <c r="L130" s="104">
        <v>4</v>
      </c>
      <c r="M130" s="129">
        <f t="shared" si="86"/>
        <v>1</v>
      </c>
      <c r="N130" s="105">
        <v>4</v>
      </c>
      <c r="O130" s="130">
        <f t="shared" si="87"/>
        <v>1</v>
      </c>
      <c r="P130" s="131">
        <v>4</v>
      </c>
      <c r="Q130" s="131">
        <v>4</v>
      </c>
      <c r="R130" s="102">
        <v>1</v>
      </c>
      <c r="S130" s="132">
        <v>4</v>
      </c>
      <c r="T130" s="119">
        <f t="shared" si="89"/>
        <v>1</v>
      </c>
      <c r="U130" s="120"/>
      <c r="W130" s="121">
        <f t="shared" si="90"/>
        <v>4</v>
      </c>
      <c r="X130" s="121" t="s">
        <v>144</v>
      </c>
      <c r="Z130" s="121">
        <f t="shared" si="91"/>
        <v>4</v>
      </c>
      <c r="AA130" s="121" t="s">
        <v>153</v>
      </c>
      <c r="AU130" s="121">
        <f t="shared" si="92"/>
        <v>4</v>
      </c>
      <c r="AV130" s="121" t="s">
        <v>144</v>
      </c>
    </row>
    <row r="131" spans="2:48" s="121" customFormat="1" hidden="1" x14ac:dyDescent="0.25">
      <c r="B131" s="101">
        <v>18</v>
      </c>
      <c r="C131" s="122" t="s">
        <v>134</v>
      </c>
      <c r="D131" s="101">
        <v>5</v>
      </c>
      <c r="E131" s="98">
        <v>0</v>
      </c>
      <c r="F131" s="98">
        <f t="shared" si="83"/>
        <v>0</v>
      </c>
      <c r="G131" s="98"/>
      <c r="H131" s="98"/>
      <c r="I131" s="64">
        <v>1</v>
      </c>
      <c r="J131" s="103">
        <v>5</v>
      </c>
      <c r="K131" s="65">
        <f t="shared" si="85"/>
        <v>1</v>
      </c>
      <c r="L131" s="104">
        <v>5</v>
      </c>
      <c r="M131" s="129">
        <f t="shared" si="86"/>
        <v>1</v>
      </c>
      <c r="N131" s="105">
        <v>5</v>
      </c>
      <c r="O131" s="130">
        <f t="shared" si="87"/>
        <v>1</v>
      </c>
      <c r="P131" s="131">
        <v>5</v>
      </c>
      <c r="Q131" s="131">
        <v>5</v>
      </c>
      <c r="R131" s="102">
        <f t="shared" si="88"/>
        <v>1</v>
      </c>
      <c r="S131" s="132">
        <v>5</v>
      </c>
      <c r="T131" s="119">
        <f t="shared" si="89"/>
        <v>1</v>
      </c>
      <c r="U131" s="120"/>
      <c r="W131" s="121">
        <f t="shared" si="90"/>
        <v>5</v>
      </c>
      <c r="X131" s="121" t="s">
        <v>144</v>
      </c>
      <c r="Z131" s="121">
        <f t="shared" si="91"/>
        <v>5</v>
      </c>
      <c r="AA131" s="121" t="s">
        <v>153</v>
      </c>
      <c r="AU131" s="121">
        <f t="shared" si="92"/>
        <v>5</v>
      </c>
      <c r="AV131" s="121" t="s">
        <v>144</v>
      </c>
    </row>
    <row r="132" spans="2:48" s="121" customFormat="1" hidden="1" x14ac:dyDescent="0.25">
      <c r="B132" s="101">
        <v>19</v>
      </c>
      <c r="C132" s="122" t="s">
        <v>135</v>
      </c>
      <c r="D132" s="101">
        <v>5</v>
      </c>
      <c r="E132" s="98">
        <v>0</v>
      </c>
      <c r="F132" s="98">
        <v>0</v>
      </c>
      <c r="G132" s="98"/>
      <c r="H132" s="98"/>
      <c r="I132" s="64">
        <v>1</v>
      </c>
      <c r="J132" s="103">
        <v>5</v>
      </c>
      <c r="K132" s="65">
        <f t="shared" si="85"/>
        <v>1</v>
      </c>
      <c r="L132" s="104">
        <v>5</v>
      </c>
      <c r="M132" s="129">
        <f t="shared" si="86"/>
        <v>1</v>
      </c>
      <c r="N132" s="105">
        <v>5</v>
      </c>
      <c r="O132" s="130">
        <f t="shared" si="87"/>
        <v>1</v>
      </c>
      <c r="P132" s="131">
        <v>5</v>
      </c>
      <c r="Q132" s="131">
        <v>5</v>
      </c>
      <c r="R132" s="102">
        <v>1</v>
      </c>
      <c r="S132" s="132">
        <v>5</v>
      </c>
      <c r="T132" s="119">
        <f t="shared" si="89"/>
        <v>1</v>
      </c>
      <c r="U132" s="120"/>
      <c r="W132" s="121">
        <f t="shared" si="90"/>
        <v>5</v>
      </c>
      <c r="X132" s="121" t="s">
        <v>144</v>
      </c>
      <c r="Z132" s="121">
        <f t="shared" si="91"/>
        <v>5</v>
      </c>
      <c r="AA132" s="121" t="s">
        <v>153</v>
      </c>
      <c r="AU132" s="121">
        <f t="shared" si="92"/>
        <v>5</v>
      </c>
      <c r="AV132" s="121" t="s">
        <v>144</v>
      </c>
    </row>
    <row r="133" spans="2:48" s="121" customFormat="1" hidden="1" x14ac:dyDescent="0.25">
      <c r="B133" s="101">
        <v>20</v>
      </c>
      <c r="C133" s="122" t="s">
        <v>136</v>
      </c>
      <c r="D133" s="101">
        <v>4</v>
      </c>
      <c r="E133" s="98">
        <v>0</v>
      </c>
      <c r="F133" s="98">
        <f t="shared" si="83"/>
        <v>0</v>
      </c>
      <c r="G133" s="98"/>
      <c r="H133" s="98"/>
      <c r="I133" s="64">
        <v>1</v>
      </c>
      <c r="J133" s="103">
        <v>4</v>
      </c>
      <c r="K133" s="65">
        <f t="shared" si="85"/>
        <v>1</v>
      </c>
      <c r="L133" s="104">
        <v>4</v>
      </c>
      <c r="M133" s="129">
        <f t="shared" si="86"/>
        <v>1</v>
      </c>
      <c r="N133" s="105">
        <v>4</v>
      </c>
      <c r="O133" s="130">
        <f t="shared" si="87"/>
        <v>1</v>
      </c>
      <c r="P133" s="131">
        <v>4</v>
      </c>
      <c r="Q133" s="131">
        <v>4</v>
      </c>
      <c r="R133" s="102">
        <f t="shared" si="88"/>
        <v>1</v>
      </c>
      <c r="S133" s="132">
        <v>4</v>
      </c>
      <c r="T133" s="119">
        <f t="shared" si="89"/>
        <v>1</v>
      </c>
      <c r="U133" s="120"/>
      <c r="W133" s="121">
        <f t="shared" si="90"/>
        <v>4</v>
      </c>
      <c r="X133" s="121" t="s">
        <v>144</v>
      </c>
      <c r="Z133" s="121">
        <f t="shared" si="91"/>
        <v>4</v>
      </c>
      <c r="AA133" s="121" t="s">
        <v>153</v>
      </c>
      <c r="AU133" s="121">
        <f t="shared" si="92"/>
        <v>4</v>
      </c>
      <c r="AV133" s="121" t="s">
        <v>144</v>
      </c>
    </row>
    <row r="134" spans="2:48" s="121" customFormat="1" hidden="1" x14ac:dyDescent="0.25">
      <c r="B134" s="101">
        <v>21</v>
      </c>
      <c r="C134" s="122" t="s">
        <v>171</v>
      </c>
      <c r="D134" s="101">
        <v>20</v>
      </c>
      <c r="E134" s="98">
        <v>9</v>
      </c>
      <c r="F134" s="98">
        <v>9</v>
      </c>
      <c r="G134" s="98"/>
      <c r="H134" s="98"/>
      <c r="I134" s="64">
        <v>1</v>
      </c>
      <c r="J134" s="103">
        <v>20</v>
      </c>
      <c r="K134" s="65">
        <f t="shared" si="85"/>
        <v>1</v>
      </c>
      <c r="L134" s="104">
        <v>20</v>
      </c>
      <c r="M134" s="129">
        <f t="shared" si="86"/>
        <v>1</v>
      </c>
      <c r="N134" s="105">
        <v>20</v>
      </c>
      <c r="O134" s="130">
        <f t="shared" si="87"/>
        <v>1</v>
      </c>
      <c r="P134" s="131">
        <v>11</v>
      </c>
      <c r="Q134" s="131">
        <v>11</v>
      </c>
      <c r="R134" s="102">
        <f t="shared" si="88"/>
        <v>1</v>
      </c>
      <c r="S134" s="132">
        <v>20</v>
      </c>
      <c r="T134" s="119">
        <f t="shared" si="89"/>
        <v>1</v>
      </c>
      <c r="U134" s="120"/>
      <c r="W134" s="121">
        <f t="shared" si="90"/>
        <v>20</v>
      </c>
      <c r="X134" s="121" t="s">
        <v>144</v>
      </c>
      <c r="Z134" s="121">
        <f t="shared" si="91"/>
        <v>20</v>
      </c>
      <c r="AA134" s="121" t="s">
        <v>153</v>
      </c>
    </row>
    <row r="135" spans="2:48" s="126" customFormat="1" hidden="1" x14ac:dyDescent="0.25">
      <c r="B135" s="280" t="s">
        <v>46</v>
      </c>
      <c r="C135" s="280"/>
      <c r="D135" s="123">
        <f>SUM(D114:D134)</f>
        <v>153</v>
      </c>
      <c r="E135" s="123">
        <f>SUM(E114:E134)</f>
        <v>43</v>
      </c>
      <c r="F135" s="123">
        <f>SUM(F114:F134)</f>
        <v>43</v>
      </c>
      <c r="G135" s="123"/>
      <c r="H135" s="123"/>
      <c r="I135" s="124">
        <f>F135/E135</f>
        <v>1</v>
      </c>
      <c r="J135" s="123">
        <f>SUM(J114:J134)</f>
        <v>153</v>
      </c>
      <c r="K135" s="124">
        <f t="shared" si="85"/>
        <v>1</v>
      </c>
      <c r="L135" s="123">
        <f>SUM(L114:L134)</f>
        <v>153</v>
      </c>
      <c r="M135" s="124">
        <f t="shared" si="86"/>
        <v>1</v>
      </c>
      <c r="N135" s="123">
        <f>SUM(N114:N134)</f>
        <v>153</v>
      </c>
      <c r="O135" s="124">
        <f>N135/D135</f>
        <v>1</v>
      </c>
      <c r="P135" s="123">
        <f>SUM(P114:P134)</f>
        <v>110</v>
      </c>
      <c r="Q135" s="123">
        <f>SUM(Q114:Q134)</f>
        <v>110</v>
      </c>
      <c r="R135" s="124">
        <f>Q135/P135</f>
        <v>1</v>
      </c>
      <c r="S135" s="123">
        <f>SUM(S114:S134)</f>
        <v>153</v>
      </c>
      <c r="T135" s="124">
        <f t="shared" si="89"/>
        <v>1</v>
      </c>
      <c r="U135" s="120"/>
      <c r="W135" s="121">
        <f t="shared" si="90"/>
        <v>153</v>
      </c>
      <c r="X135" s="121"/>
      <c r="AU135" s="121">
        <f t="shared" si="92"/>
        <v>153</v>
      </c>
      <c r="AV135" s="121" t="s">
        <v>144</v>
      </c>
    </row>
    <row r="136" spans="2:48" s="121" customFormat="1" hidden="1" x14ac:dyDescent="0.25">
      <c r="B136" s="284" t="s">
        <v>21</v>
      </c>
      <c r="C136" s="284"/>
      <c r="D136" s="133">
        <f>D31+D42+D51+D59+D79+D93+D112+D135</f>
        <v>4472</v>
      </c>
      <c r="E136" s="133">
        <f>E31+E42+E51+E59+E79+E93+E112+E135</f>
        <v>3471</v>
      </c>
      <c r="F136" s="133">
        <f>F31+F42+F51+F59+F79+F93+F112+F135</f>
        <v>3471</v>
      </c>
      <c r="G136" s="133"/>
      <c r="H136" s="133"/>
      <c r="I136" s="134">
        <f>F136/E136</f>
        <v>1</v>
      </c>
      <c r="J136" s="133">
        <f>J31+J42+J51+J59+J79+J93+J112+J135</f>
        <v>4472</v>
      </c>
      <c r="K136" s="134">
        <f t="shared" si="85"/>
        <v>1</v>
      </c>
      <c r="L136" s="133">
        <f>L31+L42+L51+L59+L79+L93+L112+L135</f>
        <v>4472</v>
      </c>
      <c r="M136" s="134">
        <f t="shared" si="86"/>
        <v>1</v>
      </c>
      <c r="N136" s="133">
        <f>N31+N42+N51+N59+N79+N93+N112+N135</f>
        <v>4472</v>
      </c>
      <c r="O136" s="134">
        <f>N136/D136</f>
        <v>1</v>
      </c>
      <c r="P136" s="133">
        <f>P31+P42+P51+P59+P79+P93+P112+P135</f>
        <v>1139</v>
      </c>
      <c r="Q136" s="133">
        <f>Q31+Q42+Q51+Q59+Q79+Q93+Q112+Q135</f>
        <v>1139</v>
      </c>
      <c r="R136" s="134">
        <f>Q136/P136</f>
        <v>1</v>
      </c>
      <c r="S136" s="133">
        <f>S31+S42+S51+S59+S79+S93+S112+S135</f>
        <v>4152</v>
      </c>
      <c r="T136" s="134">
        <f t="shared" si="89"/>
        <v>0.92844364937388191</v>
      </c>
      <c r="U136" s="120"/>
    </row>
  </sheetData>
  <mergeCells count="34">
    <mergeCell ref="B1:T1"/>
    <mergeCell ref="B2:T2"/>
    <mergeCell ref="B3:T3"/>
    <mergeCell ref="B4:B5"/>
    <mergeCell ref="C4:C5"/>
    <mergeCell ref="D4:D5"/>
    <mergeCell ref="E4:I4"/>
    <mergeCell ref="J4:K5"/>
    <mergeCell ref="L4:O4"/>
    <mergeCell ref="P4:R4"/>
    <mergeCell ref="S4:T4"/>
    <mergeCell ref="U4:U5"/>
    <mergeCell ref="F5:G5"/>
    <mergeCell ref="H5:I5"/>
    <mergeCell ref="L5:M5"/>
    <mergeCell ref="N5:O5"/>
    <mergeCell ref="Q5:R5"/>
    <mergeCell ref="B93:C93"/>
    <mergeCell ref="B6:T6"/>
    <mergeCell ref="B31:C31"/>
    <mergeCell ref="B32:T32"/>
    <mergeCell ref="B42:C42"/>
    <mergeCell ref="B43:T43"/>
    <mergeCell ref="B51:C51"/>
    <mergeCell ref="B52:T52"/>
    <mergeCell ref="B59:C59"/>
    <mergeCell ref="B60:T60"/>
    <mergeCell ref="B79:C79"/>
    <mergeCell ref="B80:T80"/>
    <mergeCell ref="B94:T94"/>
    <mergeCell ref="B112:C112"/>
    <mergeCell ref="B113:S113"/>
    <mergeCell ref="B135:C135"/>
    <mergeCell ref="B136:C136"/>
  </mergeCells>
  <pageMargins left="0.13" right="0.06" top="0.13" bottom="0.16" header="0.27" footer="0.18"/>
  <pageSetup scale="75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F1FA-00F7-4102-9E64-55192EA9FDCE}">
  <sheetPr>
    <tabColor rgb="FF00B050"/>
  </sheetPr>
  <dimension ref="B1:AV136"/>
  <sheetViews>
    <sheetView showGridLines="0" tabSelected="1" topLeftCell="A2" zoomScale="85" zoomScaleNormal="85" workbookViewId="0">
      <selection activeCell="D140" sqref="D140"/>
    </sheetView>
  </sheetViews>
  <sheetFormatPr defaultColWidth="8.7109375" defaultRowHeight="15" x14ac:dyDescent="0.25"/>
  <cols>
    <col min="1" max="1" width="8.7109375" style="112"/>
    <col min="2" max="2" width="6.5703125" style="135" customWidth="1"/>
    <col min="3" max="3" width="14.28515625" style="112" customWidth="1"/>
    <col min="4" max="4" width="8.7109375" style="135" customWidth="1"/>
    <col min="5" max="5" width="9.28515625" style="135" customWidth="1"/>
    <col min="6" max="8" width="7.28515625" style="135" customWidth="1"/>
    <col min="9" max="9" width="8.28515625" style="135" customWidth="1"/>
    <col min="10" max="10" width="5.42578125" style="135" customWidth="1"/>
    <col min="11" max="11" width="7.42578125" style="135" customWidth="1"/>
    <col min="12" max="12" width="6.28515625" style="135" customWidth="1"/>
    <col min="13" max="13" width="7.42578125" style="135" customWidth="1"/>
    <col min="14" max="14" width="7" style="135" customWidth="1"/>
    <col min="15" max="15" width="7.28515625" style="135" customWidth="1"/>
    <col min="16" max="16" width="9.7109375" style="135" customWidth="1"/>
    <col min="17" max="17" width="5.5703125" style="135" customWidth="1"/>
    <col min="18" max="18" width="7.42578125" style="135" bestFit="1" customWidth="1"/>
    <col min="19" max="19" width="8.5703125" style="135" customWidth="1"/>
    <col min="20" max="20" width="7.42578125" style="135" customWidth="1"/>
    <col min="21" max="21" width="36.5703125" style="111" hidden="1" customWidth="1"/>
    <col min="22" max="22" width="29.28515625" style="112" hidden="1" customWidth="1"/>
    <col min="23" max="23" width="8.7109375" style="112" hidden="1" customWidth="1"/>
    <col min="24" max="24" width="59" style="112" hidden="1" customWidth="1"/>
    <col min="25" max="26" width="8.7109375" style="112" hidden="1" customWidth="1"/>
    <col min="27" max="27" width="13.7109375" style="112" hidden="1" customWidth="1"/>
    <col min="28" max="48" width="8.7109375" style="112" customWidth="1"/>
    <col min="49" max="16384" width="8.7109375" style="112"/>
  </cols>
  <sheetData>
    <row r="1" spans="2:48" x14ac:dyDescent="0.25">
      <c r="B1" s="239" t="s"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</row>
    <row r="2" spans="2:48" x14ac:dyDescent="0.25">
      <c r="B2" s="239" t="s">
        <v>234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</row>
    <row r="3" spans="2:48" x14ac:dyDescent="0.25">
      <c r="B3" s="240" t="s">
        <v>142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</row>
    <row r="4" spans="2:48" ht="38.65" customHeight="1" x14ac:dyDescent="0.25">
      <c r="B4" s="241" t="s">
        <v>3</v>
      </c>
      <c r="C4" s="241" t="s">
        <v>25</v>
      </c>
      <c r="D4" s="300" t="s">
        <v>143</v>
      </c>
      <c r="E4" s="302" t="s">
        <v>173</v>
      </c>
      <c r="F4" s="302"/>
      <c r="G4" s="302"/>
      <c r="H4" s="302"/>
      <c r="I4" s="279"/>
      <c r="J4" s="303" t="s">
        <v>7</v>
      </c>
      <c r="K4" s="304"/>
      <c r="L4" s="307" t="s">
        <v>8</v>
      </c>
      <c r="M4" s="308"/>
      <c r="N4" s="308"/>
      <c r="O4" s="309"/>
      <c r="P4" s="273" t="s">
        <v>138</v>
      </c>
      <c r="Q4" s="274"/>
      <c r="R4" s="275"/>
      <c r="S4" s="298" t="s">
        <v>157</v>
      </c>
      <c r="T4" s="299"/>
      <c r="U4" s="259" t="s">
        <v>9</v>
      </c>
    </row>
    <row r="5" spans="2:48" ht="43.5" customHeight="1" x14ac:dyDescent="0.25">
      <c r="B5" s="241"/>
      <c r="C5" s="241"/>
      <c r="D5" s="301"/>
      <c r="E5" s="113" t="s">
        <v>5</v>
      </c>
      <c r="F5" s="310" t="s">
        <v>10</v>
      </c>
      <c r="G5" s="310"/>
      <c r="H5" s="278" t="s">
        <v>174</v>
      </c>
      <c r="I5" s="279"/>
      <c r="J5" s="305"/>
      <c r="K5" s="306"/>
      <c r="L5" s="311" t="s">
        <v>11</v>
      </c>
      <c r="M5" s="311"/>
      <c r="N5" s="312" t="s">
        <v>12</v>
      </c>
      <c r="O5" s="312"/>
      <c r="P5" s="114" t="s">
        <v>5</v>
      </c>
      <c r="Q5" s="278" t="s">
        <v>140</v>
      </c>
      <c r="R5" s="279"/>
      <c r="S5" s="155" t="s">
        <v>158</v>
      </c>
      <c r="T5" s="155" t="s">
        <v>159</v>
      </c>
      <c r="U5" s="259"/>
    </row>
    <row r="6" spans="2:48" hidden="1" x14ac:dyDescent="0.25">
      <c r="B6" s="281" t="s">
        <v>13</v>
      </c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3"/>
      <c r="U6" s="116"/>
    </row>
    <row r="7" spans="2:48" s="121" customFormat="1" hidden="1" x14ac:dyDescent="0.25">
      <c r="B7" s="117">
        <v>1</v>
      </c>
      <c r="C7" s="118" t="s">
        <v>27</v>
      </c>
      <c r="D7" s="117">
        <v>135</v>
      </c>
      <c r="E7" s="98">
        <v>116</v>
      </c>
      <c r="F7" s="98">
        <f>E7</f>
        <v>116</v>
      </c>
      <c r="G7" s="98"/>
      <c r="H7" s="98"/>
      <c r="I7" s="64">
        <f>F7/E7</f>
        <v>1</v>
      </c>
      <c r="J7" s="107">
        <v>135</v>
      </c>
      <c r="K7" s="65">
        <f t="shared" ref="K7:K30" si="0">J7/D7</f>
        <v>1</v>
      </c>
      <c r="L7" s="104">
        <v>135</v>
      </c>
      <c r="M7" s="66">
        <f t="shared" ref="M7:M31" si="1">L7/D7</f>
        <v>1</v>
      </c>
      <c r="N7" s="105">
        <v>135</v>
      </c>
      <c r="O7" s="106">
        <f>N7/D7</f>
        <v>1</v>
      </c>
      <c r="P7" s="98">
        <v>19</v>
      </c>
      <c r="Q7" s="98">
        <v>19</v>
      </c>
      <c r="R7" s="64">
        <f>Q7/P7</f>
        <v>1</v>
      </c>
      <c r="S7" s="156">
        <v>128</v>
      </c>
      <c r="T7" s="119">
        <f t="shared" ref="T7:T31" si="2">S7/D7</f>
        <v>0.94814814814814818</v>
      </c>
      <c r="U7" s="120"/>
      <c r="W7" s="121">
        <f t="shared" ref="W7:W30" si="3">E7+P7</f>
        <v>135</v>
      </c>
      <c r="Z7" s="121">
        <f>F7+Q7</f>
        <v>135</v>
      </c>
      <c r="AA7" s="121" t="s">
        <v>153</v>
      </c>
      <c r="AU7" s="121">
        <f t="shared" ref="AU7:AU26" si="4">F7+Q7</f>
        <v>135</v>
      </c>
      <c r="AV7" s="121" t="s">
        <v>144</v>
      </c>
    </row>
    <row r="8" spans="2:48" s="121" customFormat="1" hidden="1" x14ac:dyDescent="0.25">
      <c r="B8" s="117">
        <v>2</v>
      </c>
      <c r="C8" s="122" t="s">
        <v>151</v>
      </c>
      <c r="D8" s="117">
        <v>205</v>
      </c>
      <c r="E8" s="98">
        <v>177</v>
      </c>
      <c r="F8" s="98">
        <v>177</v>
      </c>
      <c r="G8" s="98"/>
      <c r="H8" s="98"/>
      <c r="I8" s="64">
        <f t="shared" ref="I8:I30" si="5">F8/E8</f>
        <v>1</v>
      </c>
      <c r="J8" s="107">
        <v>205</v>
      </c>
      <c r="K8" s="65">
        <f t="shared" si="0"/>
        <v>1</v>
      </c>
      <c r="L8" s="104">
        <v>205</v>
      </c>
      <c r="M8" s="66">
        <f t="shared" si="1"/>
        <v>1</v>
      </c>
      <c r="N8" s="105">
        <v>205</v>
      </c>
      <c r="O8" s="106">
        <f t="shared" ref="O8:O30" si="6">N8/D8</f>
        <v>1</v>
      </c>
      <c r="P8" s="98">
        <v>28</v>
      </c>
      <c r="Q8" s="98">
        <v>28</v>
      </c>
      <c r="R8" s="64">
        <f t="shared" ref="R8:R26" si="7">Q8/P8</f>
        <v>1</v>
      </c>
      <c r="S8" s="156">
        <v>205</v>
      </c>
      <c r="T8" s="119">
        <f t="shared" si="2"/>
        <v>1</v>
      </c>
      <c r="U8" s="120"/>
      <c r="W8" s="121">
        <f t="shared" si="3"/>
        <v>205</v>
      </c>
      <c r="Z8" s="121">
        <f t="shared" ref="Z8:Z30" si="8">E8+P8</f>
        <v>205</v>
      </c>
      <c r="AA8" s="121" t="s">
        <v>153</v>
      </c>
      <c r="AU8" s="121">
        <f t="shared" si="4"/>
        <v>205</v>
      </c>
      <c r="AV8" s="121" t="s">
        <v>144</v>
      </c>
    </row>
    <row r="9" spans="2:48" s="121" customFormat="1" hidden="1" x14ac:dyDescent="0.25">
      <c r="B9" s="117">
        <v>3</v>
      </c>
      <c r="C9" s="122" t="s">
        <v>152</v>
      </c>
      <c r="D9" s="117">
        <v>33</v>
      </c>
      <c r="E9" s="98">
        <v>29</v>
      </c>
      <c r="F9" s="98">
        <f t="shared" ref="F9" si="9">E9</f>
        <v>29</v>
      </c>
      <c r="G9" s="98"/>
      <c r="H9" s="98"/>
      <c r="I9" s="64">
        <f t="shared" si="5"/>
        <v>1</v>
      </c>
      <c r="J9" s="107">
        <v>33</v>
      </c>
      <c r="K9" s="65">
        <f t="shared" si="0"/>
        <v>1</v>
      </c>
      <c r="L9" s="104">
        <v>33</v>
      </c>
      <c r="M9" s="66">
        <f t="shared" si="1"/>
        <v>1</v>
      </c>
      <c r="N9" s="105">
        <v>33</v>
      </c>
      <c r="O9" s="106">
        <f t="shared" si="6"/>
        <v>1</v>
      </c>
      <c r="P9" s="98">
        <v>4</v>
      </c>
      <c r="Q9" s="98">
        <v>4</v>
      </c>
      <c r="R9" s="64">
        <f t="shared" si="7"/>
        <v>1</v>
      </c>
      <c r="S9" s="156">
        <v>33</v>
      </c>
      <c r="T9" s="119">
        <f t="shared" si="2"/>
        <v>1</v>
      </c>
      <c r="U9" s="120"/>
      <c r="W9" s="121">
        <f t="shared" si="3"/>
        <v>33</v>
      </c>
      <c r="Z9" s="121">
        <f t="shared" si="8"/>
        <v>33</v>
      </c>
      <c r="AA9" s="121" t="s">
        <v>153</v>
      </c>
    </row>
    <row r="10" spans="2:48" s="121" customFormat="1" hidden="1" x14ac:dyDescent="0.25">
      <c r="B10" s="117">
        <v>4</v>
      </c>
      <c r="C10" s="122" t="s">
        <v>29</v>
      </c>
      <c r="D10" s="117">
        <v>91</v>
      </c>
      <c r="E10" s="98">
        <v>75</v>
      </c>
      <c r="F10" s="98">
        <v>75</v>
      </c>
      <c r="G10" s="98"/>
      <c r="H10" s="98"/>
      <c r="I10" s="64">
        <f t="shared" si="5"/>
        <v>1</v>
      </c>
      <c r="J10" s="107">
        <v>91</v>
      </c>
      <c r="K10" s="65">
        <f t="shared" si="0"/>
        <v>1</v>
      </c>
      <c r="L10" s="104">
        <v>91</v>
      </c>
      <c r="M10" s="66">
        <f t="shared" si="1"/>
        <v>1</v>
      </c>
      <c r="N10" s="105">
        <v>91</v>
      </c>
      <c r="O10" s="106">
        <f t="shared" si="6"/>
        <v>1</v>
      </c>
      <c r="P10" s="98">
        <v>16</v>
      </c>
      <c r="Q10" s="98">
        <v>16</v>
      </c>
      <c r="R10" s="64">
        <f t="shared" si="7"/>
        <v>1</v>
      </c>
      <c r="S10" s="156">
        <v>80</v>
      </c>
      <c r="T10" s="119">
        <f t="shared" si="2"/>
        <v>0.87912087912087911</v>
      </c>
      <c r="U10" s="120"/>
      <c r="W10" s="121">
        <f t="shared" si="3"/>
        <v>91</v>
      </c>
      <c r="Z10" s="121">
        <f t="shared" si="8"/>
        <v>91</v>
      </c>
      <c r="AA10" s="121" t="s">
        <v>153</v>
      </c>
      <c r="AU10" s="121">
        <f t="shared" si="4"/>
        <v>91</v>
      </c>
      <c r="AV10" s="121" t="s">
        <v>144</v>
      </c>
    </row>
    <row r="11" spans="2:48" s="121" customFormat="1" hidden="1" x14ac:dyDescent="0.25">
      <c r="B11" s="117">
        <v>5</v>
      </c>
      <c r="C11" s="122" t="s">
        <v>30</v>
      </c>
      <c r="D11" s="117">
        <v>64</v>
      </c>
      <c r="E11" s="98">
        <v>52</v>
      </c>
      <c r="F11" s="98">
        <v>52</v>
      </c>
      <c r="G11" s="98"/>
      <c r="H11" s="98"/>
      <c r="I11" s="64">
        <f t="shared" si="5"/>
        <v>1</v>
      </c>
      <c r="J11" s="107">
        <v>64</v>
      </c>
      <c r="K11" s="65">
        <f t="shared" si="0"/>
        <v>1</v>
      </c>
      <c r="L11" s="104">
        <v>64</v>
      </c>
      <c r="M11" s="66">
        <f t="shared" si="1"/>
        <v>1</v>
      </c>
      <c r="N11" s="105">
        <v>64</v>
      </c>
      <c r="O11" s="106">
        <f t="shared" si="6"/>
        <v>1</v>
      </c>
      <c r="P11" s="98">
        <v>12</v>
      </c>
      <c r="Q11" s="98">
        <v>12</v>
      </c>
      <c r="R11" s="64">
        <f t="shared" si="7"/>
        <v>1</v>
      </c>
      <c r="S11" s="156">
        <v>64</v>
      </c>
      <c r="T11" s="119">
        <f t="shared" si="2"/>
        <v>1</v>
      </c>
      <c r="U11" s="120"/>
      <c r="W11" s="121">
        <f t="shared" si="3"/>
        <v>64</v>
      </c>
      <c r="Z11" s="121">
        <f t="shared" si="8"/>
        <v>64</v>
      </c>
      <c r="AA11" s="121" t="s">
        <v>153</v>
      </c>
      <c r="AU11" s="121">
        <f t="shared" si="4"/>
        <v>64</v>
      </c>
      <c r="AV11" s="121" t="s">
        <v>144</v>
      </c>
    </row>
    <row r="12" spans="2:48" s="121" customFormat="1" hidden="1" x14ac:dyDescent="0.25">
      <c r="B12" s="117">
        <v>6</v>
      </c>
      <c r="C12" s="122" t="s">
        <v>160</v>
      </c>
      <c r="D12" s="117">
        <v>126</v>
      </c>
      <c r="E12" s="98">
        <v>108</v>
      </c>
      <c r="F12" s="98">
        <v>108</v>
      </c>
      <c r="G12" s="98"/>
      <c r="H12" s="98"/>
      <c r="I12" s="64">
        <f t="shared" si="5"/>
        <v>1</v>
      </c>
      <c r="J12" s="107">
        <v>126</v>
      </c>
      <c r="K12" s="65">
        <f t="shared" si="0"/>
        <v>1</v>
      </c>
      <c r="L12" s="104">
        <v>126</v>
      </c>
      <c r="M12" s="66">
        <f t="shared" si="1"/>
        <v>1</v>
      </c>
      <c r="N12" s="105">
        <v>126</v>
      </c>
      <c r="O12" s="106">
        <f t="shared" si="6"/>
        <v>1</v>
      </c>
      <c r="P12" s="98">
        <v>18</v>
      </c>
      <c r="Q12" s="98">
        <v>18</v>
      </c>
      <c r="R12" s="64">
        <f t="shared" si="7"/>
        <v>1</v>
      </c>
      <c r="S12" s="156">
        <v>126</v>
      </c>
      <c r="T12" s="119">
        <f t="shared" si="2"/>
        <v>1</v>
      </c>
      <c r="U12" s="120"/>
      <c r="W12" s="121">
        <f t="shared" si="3"/>
        <v>126</v>
      </c>
      <c r="Z12" s="121">
        <f t="shared" si="8"/>
        <v>126</v>
      </c>
      <c r="AA12" s="121" t="s">
        <v>153</v>
      </c>
      <c r="AU12" s="121">
        <f t="shared" si="4"/>
        <v>126</v>
      </c>
      <c r="AV12" s="121" t="s">
        <v>144</v>
      </c>
    </row>
    <row r="13" spans="2:48" s="121" customFormat="1" hidden="1" x14ac:dyDescent="0.25">
      <c r="B13" s="117">
        <v>7</v>
      </c>
      <c r="C13" s="122" t="s">
        <v>161</v>
      </c>
      <c r="D13" s="117">
        <v>81</v>
      </c>
      <c r="E13" s="98">
        <v>58</v>
      </c>
      <c r="F13" s="98">
        <v>58</v>
      </c>
      <c r="G13" s="98"/>
      <c r="H13" s="98"/>
      <c r="I13" s="64">
        <f t="shared" si="5"/>
        <v>1</v>
      </c>
      <c r="J13" s="107">
        <v>81</v>
      </c>
      <c r="K13" s="65">
        <f t="shared" si="0"/>
        <v>1</v>
      </c>
      <c r="L13" s="104">
        <v>81</v>
      </c>
      <c r="M13" s="66">
        <f t="shared" si="1"/>
        <v>1</v>
      </c>
      <c r="N13" s="105">
        <v>81</v>
      </c>
      <c r="O13" s="106">
        <f t="shared" si="6"/>
        <v>1</v>
      </c>
      <c r="P13" s="98">
        <v>23</v>
      </c>
      <c r="Q13" s="98">
        <v>23</v>
      </c>
      <c r="R13" s="64">
        <f t="shared" si="7"/>
        <v>1</v>
      </c>
      <c r="S13" s="156">
        <v>81</v>
      </c>
      <c r="T13" s="119">
        <f t="shared" si="2"/>
        <v>1</v>
      </c>
      <c r="U13" s="120"/>
      <c r="W13" s="121">
        <f t="shared" si="3"/>
        <v>81</v>
      </c>
      <c r="Z13" s="121">
        <f t="shared" si="8"/>
        <v>81</v>
      </c>
      <c r="AA13" s="121" t="s">
        <v>153</v>
      </c>
    </row>
    <row r="14" spans="2:48" s="121" customFormat="1" hidden="1" x14ac:dyDescent="0.25">
      <c r="B14" s="117">
        <v>8</v>
      </c>
      <c r="C14" s="122" t="s">
        <v>162</v>
      </c>
      <c r="D14" s="117">
        <v>14</v>
      </c>
      <c r="E14" s="98">
        <f t="shared" ref="E14:E30" si="10">D14-P14</f>
        <v>13</v>
      </c>
      <c r="F14" s="98">
        <f t="shared" ref="F14:F30" si="11">E14</f>
        <v>13</v>
      </c>
      <c r="G14" s="98"/>
      <c r="H14" s="98"/>
      <c r="I14" s="64">
        <f t="shared" si="5"/>
        <v>1</v>
      </c>
      <c r="J14" s="107">
        <v>14</v>
      </c>
      <c r="K14" s="65">
        <f t="shared" si="0"/>
        <v>1</v>
      </c>
      <c r="L14" s="104">
        <v>14</v>
      </c>
      <c r="M14" s="66">
        <f t="shared" si="1"/>
        <v>1</v>
      </c>
      <c r="N14" s="105">
        <v>14</v>
      </c>
      <c r="O14" s="106">
        <f t="shared" si="6"/>
        <v>1</v>
      </c>
      <c r="P14" s="98">
        <v>1</v>
      </c>
      <c r="Q14" s="98">
        <v>1</v>
      </c>
      <c r="R14" s="64">
        <f t="shared" si="7"/>
        <v>1</v>
      </c>
      <c r="S14" s="156">
        <v>14</v>
      </c>
      <c r="T14" s="119">
        <f t="shared" si="2"/>
        <v>1</v>
      </c>
      <c r="U14" s="120"/>
      <c r="W14" s="121">
        <f t="shared" si="3"/>
        <v>14</v>
      </c>
      <c r="Z14" s="121">
        <f t="shared" si="8"/>
        <v>14</v>
      </c>
      <c r="AA14" s="121" t="s">
        <v>153</v>
      </c>
      <c r="AU14" s="121">
        <f t="shared" si="4"/>
        <v>14</v>
      </c>
      <c r="AV14" s="121" t="s">
        <v>144</v>
      </c>
    </row>
    <row r="15" spans="2:48" s="121" customFormat="1" hidden="1" x14ac:dyDescent="0.25">
      <c r="B15" s="117">
        <v>9</v>
      </c>
      <c r="C15" s="122" t="s">
        <v>163</v>
      </c>
      <c r="D15" s="117">
        <v>4</v>
      </c>
      <c r="E15" s="98">
        <v>4</v>
      </c>
      <c r="F15" s="98">
        <v>4</v>
      </c>
      <c r="G15" s="98"/>
      <c r="H15" s="98"/>
      <c r="I15" s="64">
        <f t="shared" si="5"/>
        <v>1</v>
      </c>
      <c r="J15" s="107">
        <v>4</v>
      </c>
      <c r="K15" s="65">
        <f t="shared" si="0"/>
        <v>1</v>
      </c>
      <c r="L15" s="104">
        <v>4</v>
      </c>
      <c r="M15" s="66">
        <f t="shared" si="1"/>
        <v>1</v>
      </c>
      <c r="N15" s="105">
        <v>4</v>
      </c>
      <c r="O15" s="106">
        <f t="shared" si="6"/>
        <v>1</v>
      </c>
      <c r="P15" s="98">
        <v>0</v>
      </c>
      <c r="Q15" s="98">
        <v>0</v>
      </c>
      <c r="R15" s="64">
        <v>1</v>
      </c>
      <c r="S15" s="156">
        <v>4</v>
      </c>
      <c r="T15" s="119">
        <f t="shared" si="2"/>
        <v>1</v>
      </c>
      <c r="U15" s="120"/>
      <c r="W15" s="121">
        <f t="shared" si="3"/>
        <v>4</v>
      </c>
      <c r="Z15" s="121">
        <f t="shared" si="8"/>
        <v>4</v>
      </c>
      <c r="AA15" s="121" t="s">
        <v>153</v>
      </c>
    </row>
    <row r="16" spans="2:48" s="121" customFormat="1" hidden="1" x14ac:dyDescent="0.25">
      <c r="B16" s="117">
        <v>10</v>
      </c>
      <c r="C16" s="122" t="s">
        <v>164</v>
      </c>
      <c r="D16" s="117">
        <v>40</v>
      </c>
      <c r="E16" s="98">
        <v>37</v>
      </c>
      <c r="F16" s="98">
        <f t="shared" si="11"/>
        <v>37</v>
      </c>
      <c r="G16" s="98"/>
      <c r="H16" s="98"/>
      <c r="I16" s="64">
        <f t="shared" si="5"/>
        <v>1</v>
      </c>
      <c r="J16" s="107">
        <v>40</v>
      </c>
      <c r="K16" s="65">
        <f t="shared" si="0"/>
        <v>1</v>
      </c>
      <c r="L16" s="104">
        <v>40</v>
      </c>
      <c r="M16" s="66">
        <f t="shared" si="1"/>
        <v>1</v>
      </c>
      <c r="N16" s="105">
        <v>40</v>
      </c>
      <c r="O16" s="106">
        <f t="shared" si="6"/>
        <v>1</v>
      </c>
      <c r="P16" s="98">
        <v>3</v>
      </c>
      <c r="Q16" s="98">
        <v>3</v>
      </c>
      <c r="R16" s="64">
        <f t="shared" si="7"/>
        <v>1</v>
      </c>
      <c r="S16" s="156">
        <v>40</v>
      </c>
      <c r="T16" s="119">
        <f t="shared" si="2"/>
        <v>1</v>
      </c>
      <c r="U16" s="120"/>
      <c r="W16" s="121">
        <f t="shared" si="3"/>
        <v>40</v>
      </c>
      <c r="Z16" s="121">
        <f t="shared" si="8"/>
        <v>40</v>
      </c>
      <c r="AA16" s="121" t="s">
        <v>153</v>
      </c>
      <c r="AU16" s="121">
        <f t="shared" si="4"/>
        <v>40</v>
      </c>
      <c r="AV16" s="121" t="s">
        <v>144</v>
      </c>
    </row>
    <row r="17" spans="2:48" s="121" customFormat="1" hidden="1" x14ac:dyDescent="0.25">
      <c r="B17" s="117">
        <v>11</v>
      </c>
      <c r="C17" s="122" t="s">
        <v>165</v>
      </c>
      <c r="D17" s="117">
        <v>27</v>
      </c>
      <c r="E17" s="98">
        <v>26</v>
      </c>
      <c r="F17" s="98">
        <v>26</v>
      </c>
      <c r="G17" s="98"/>
      <c r="H17" s="98"/>
      <c r="I17" s="64">
        <f t="shared" si="5"/>
        <v>1</v>
      </c>
      <c r="J17" s="107">
        <v>27</v>
      </c>
      <c r="K17" s="65">
        <f t="shared" si="0"/>
        <v>1</v>
      </c>
      <c r="L17" s="104">
        <v>27</v>
      </c>
      <c r="M17" s="66">
        <f t="shared" si="1"/>
        <v>1</v>
      </c>
      <c r="N17" s="105">
        <v>27</v>
      </c>
      <c r="O17" s="106">
        <f t="shared" si="6"/>
        <v>1</v>
      </c>
      <c r="P17" s="98">
        <v>1</v>
      </c>
      <c r="Q17" s="98">
        <v>1</v>
      </c>
      <c r="R17" s="64">
        <v>1</v>
      </c>
      <c r="S17" s="156">
        <v>27</v>
      </c>
      <c r="T17" s="119">
        <f t="shared" si="2"/>
        <v>1</v>
      </c>
      <c r="U17" s="120"/>
      <c r="W17" s="121">
        <f t="shared" si="3"/>
        <v>27</v>
      </c>
      <c r="Z17" s="121">
        <f t="shared" si="8"/>
        <v>27</v>
      </c>
      <c r="AA17" s="121" t="s">
        <v>153</v>
      </c>
    </row>
    <row r="18" spans="2:48" s="121" customFormat="1" hidden="1" x14ac:dyDescent="0.25">
      <c r="B18" s="117">
        <v>12</v>
      </c>
      <c r="C18" s="122" t="s">
        <v>34</v>
      </c>
      <c r="D18" s="117">
        <v>21</v>
      </c>
      <c r="E18" s="98">
        <v>21</v>
      </c>
      <c r="F18" s="98">
        <f t="shared" si="11"/>
        <v>21</v>
      </c>
      <c r="G18" s="98"/>
      <c r="H18" s="98"/>
      <c r="I18" s="64">
        <f t="shared" si="5"/>
        <v>1</v>
      </c>
      <c r="J18" s="107">
        <v>21</v>
      </c>
      <c r="K18" s="65">
        <f t="shared" si="0"/>
        <v>1</v>
      </c>
      <c r="L18" s="104">
        <v>21</v>
      </c>
      <c r="M18" s="66">
        <f t="shared" si="1"/>
        <v>1</v>
      </c>
      <c r="N18" s="105">
        <v>21</v>
      </c>
      <c r="O18" s="106">
        <f t="shared" si="6"/>
        <v>1</v>
      </c>
      <c r="P18" s="98">
        <v>0</v>
      </c>
      <c r="Q18" s="98">
        <v>0</v>
      </c>
      <c r="R18" s="64">
        <v>1</v>
      </c>
      <c r="S18" s="156">
        <v>19</v>
      </c>
      <c r="T18" s="119">
        <f t="shared" si="2"/>
        <v>0.90476190476190477</v>
      </c>
      <c r="U18" s="120"/>
      <c r="W18" s="121">
        <f t="shared" si="3"/>
        <v>21</v>
      </c>
      <c r="Z18" s="121">
        <f t="shared" si="8"/>
        <v>21</v>
      </c>
      <c r="AA18" s="121" t="s">
        <v>153</v>
      </c>
      <c r="AU18" s="121">
        <f t="shared" si="4"/>
        <v>21</v>
      </c>
      <c r="AV18" s="121" t="s">
        <v>144</v>
      </c>
    </row>
    <row r="19" spans="2:48" s="121" customFormat="1" hidden="1" x14ac:dyDescent="0.25">
      <c r="B19" s="117">
        <v>13</v>
      </c>
      <c r="C19" s="122" t="s">
        <v>35</v>
      </c>
      <c r="D19" s="117">
        <v>12</v>
      </c>
      <c r="E19" s="98">
        <v>8</v>
      </c>
      <c r="F19" s="98">
        <f t="shared" si="11"/>
        <v>8</v>
      </c>
      <c r="G19" s="98"/>
      <c r="H19" s="98"/>
      <c r="I19" s="64">
        <f t="shared" si="5"/>
        <v>1</v>
      </c>
      <c r="J19" s="107">
        <v>12</v>
      </c>
      <c r="K19" s="65">
        <f t="shared" si="0"/>
        <v>1</v>
      </c>
      <c r="L19" s="104">
        <v>12</v>
      </c>
      <c r="M19" s="66">
        <f t="shared" si="1"/>
        <v>1</v>
      </c>
      <c r="N19" s="105">
        <v>12</v>
      </c>
      <c r="O19" s="106">
        <f t="shared" si="6"/>
        <v>1</v>
      </c>
      <c r="P19" s="98">
        <v>4</v>
      </c>
      <c r="Q19" s="98">
        <v>4</v>
      </c>
      <c r="R19" s="64">
        <f t="shared" si="7"/>
        <v>1</v>
      </c>
      <c r="S19" s="156">
        <v>12</v>
      </c>
      <c r="T19" s="119">
        <f t="shared" si="2"/>
        <v>1</v>
      </c>
      <c r="U19" s="120"/>
      <c r="W19" s="121">
        <f t="shared" si="3"/>
        <v>12</v>
      </c>
      <c r="Z19" s="121">
        <f t="shared" si="8"/>
        <v>12</v>
      </c>
      <c r="AA19" s="121" t="s">
        <v>153</v>
      </c>
      <c r="AU19" s="121">
        <f t="shared" si="4"/>
        <v>12</v>
      </c>
      <c r="AV19" s="121" t="s">
        <v>144</v>
      </c>
    </row>
    <row r="20" spans="2:48" s="121" customFormat="1" hidden="1" x14ac:dyDescent="0.25">
      <c r="B20" s="117">
        <v>14</v>
      </c>
      <c r="C20" s="122" t="s">
        <v>36</v>
      </c>
      <c r="D20" s="117">
        <v>13</v>
      </c>
      <c r="E20" s="98">
        <v>10</v>
      </c>
      <c r="F20" s="98">
        <v>10</v>
      </c>
      <c r="G20" s="98"/>
      <c r="H20" s="98"/>
      <c r="I20" s="64">
        <f t="shared" si="5"/>
        <v>1</v>
      </c>
      <c r="J20" s="107">
        <v>13</v>
      </c>
      <c r="K20" s="65">
        <f t="shared" si="0"/>
        <v>1</v>
      </c>
      <c r="L20" s="104">
        <v>13</v>
      </c>
      <c r="M20" s="66">
        <f t="shared" si="1"/>
        <v>1</v>
      </c>
      <c r="N20" s="105">
        <v>13</v>
      </c>
      <c r="O20" s="106">
        <f t="shared" si="6"/>
        <v>1</v>
      </c>
      <c r="P20" s="98">
        <v>3</v>
      </c>
      <c r="Q20" s="98">
        <v>3</v>
      </c>
      <c r="R20" s="64">
        <f t="shared" si="7"/>
        <v>1</v>
      </c>
      <c r="S20" s="156">
        <v>13</v>
      </c>
      <c r="T20" s="119">
        <f t="shared" si="2"/>
        <v>1</v>
      </c>
      <c r="U20" s="120"/>
      <c r="W20" s="121">
        <f t="shared" si="3"/>
        <v>13</v>
      </c>
      <c r="Z20" s="121">
        <f t="shared" si="8"/>
        <v>13</v>
      </c>
      <c r="AA20" s="121" t="s">
        <v>153</v>
      </c>
      <c r="AU20" s="121">
        <f t="shared" si="4"/>
        <v>13</v>
      </c>
      <c r="AV20" s="121" t="s">
        <v>144</v>
      </c>
    </row>
    <row r="21" spans="2:48" s="121" customFormat="1" hidden="1" x14ac:dyDescent="0.25">
      <c r="B21" s="117">
        <v>15</v>
      </c>
      <c r="C21" s="122" t="s">
        <v>37</v>
      </c>
      <c r="D21" s="117">
        <v>15</v>
      </c>
      <c r="E21" s="98">
        <v>13</v>
      </c>
      <c r="F21" s="98">
        <v>13</v>
      </c>
      <c r="G21" s="98"/>
      <c r="H21" s="98"/>
      <c r="I21" s="64">
        <f t="shared" si="5"/>
        <v>1</v>
      </c>
      <c r="J21" s="107">
        <v>15</v>
      </c>
      <c r="K21" s="65">
        <f t="shared" si="0"/>
        <v>1</v>
      </c>
      <c r="L21" s="104">
        <v>15</v>
      </c>
      <c r="M21" s="66">
        <f t="shared" si="1"/>
        <v>1</v>
      </c>
      <c r="N21" s="105">
        <v>15</v>
      </c>
      <c r="O21" s="106">
        <f t="shared" si="6"/>
        <v>1</v>
      </c>
      <c r="P21" s="98">
        <v>2</v>
      </c>
      <c r="Q21" s="98">
        <v>2</v>
      </c>
      <c r="R21" s="64">
        <v>1</v>
      </c>
      <c r="S21" s="156">
        <v>15</v>
      </c>
      <c r="T21" s="119">
        <f t="shared" si="2"/>
        <v>1</v>
      </c>
      <c r="U21" s="120"/>
      <c r="W21" s="121">
        <f t="shared" si="3"/>
        <v>15</v>
      </c>
      <c r="Z21" s="121">
        <f t="shared" si="8"/>
        <v>15</v>
      </c>
      <c r="AA21" s="121" t="s">
        <v>153</v>
      </c>
      <c r="AU21" s="121">
        <f t="shared" si="4"/>
        <v>15</v>
      </c>
      <c r="AV21" s="121" t="s">
        <v>144</v>
      </c>
    </row>
    <row r="22" spans="2:48" s="121" customFormat="1" hidden="1" x14ac:dyDescent="0.25">
      <c r="B22" s="117">
        <v>16</v>
      </c>
      <c r="C22" s="122" t="s">
        <v>38</v>
      </c>
      <c r="D22" s="117">
        <v>6</v>
      </c>
      <c r="E22" s="98">
        <v>2</v>
      </c>
      <c r="F22" s="98">
        <f t="shared" si="11"/>
        <v>2</v>
      </c>
      <c r="G22" s="98"/>
      <c r="H22" s="98"/>
      <c r="I22" s="64">
        <f t="shared" si="5"/>
        <v>1</v>
      </c>
      <c r="J22" s="107">
        <v>6</v>
      </c>
      <c r="K22" s="65">
        <f t="shared" si="0"/>
        <v>1</v>
      </c>
      <c r="L22" s="104">
        <v>6</v>
      </c>
      <c r="M22" s="66">
        <f t="shared" si="1"/>
        <v>1</v>
      </c>
      <c r="N22" s="105">
        <v>6</v>
      </c>
      <c r="O22" s="106">
        <f t="shared" si="6"/>
        <v>1</v>
      </c>
      <c r="P22" s="98">
        <v>4</v>
      </c>
      <c r="Q22" s="98">
        <v>4</v>
      </c>
      <c r="R22" s="64">
        <v>1</v>
      </c>
      <c r="S22" s="156">
        <v>6</v>
      </c>
      <c r="T22" s="119">
        <f t="shared" si="2"/>
        <v>1</v>
      </c>
      <c r="U22" s="120"/>
      <c r="W22" s="121">
        <f t="shared" si="3"/>
        <v>6</v>
      </c>
      <c r="Z22" s="121">
        <f t="shared" si="8"/>
        <v>6</v>
      </c>
      <c r="AA22" s="121" t="s">
        <v>153</v>
      </c>
      <c r="AU22" s="121">
        <f t="shared" si="4"/>
        <v>6</v>
      </c>
      <c r="AV22" s="121" t="s">
        <v>144</v>
      </c>
    </row>
    <row r="23" spans="2:48" s="121" customFormat="1" hidden="1" x14ac:dyDescent="0.25">
      <c r="B23" s="117">
        <v>17</v>
      </c>
      <c r="C23" s="122" t="s">
        <v>39</v>
      </c>
      <c r="D23" s="117">
        <v>4</v>
      </c>
      <c r="E23" s="98">
        <v>3</v>
      </c>
      <c r="F23" s="98">
        <f t="shared" si="11"/>
        <v>3</v>
      </c>
      <c r="G23" s="98"/>
      <c r="H23" s="98"/>
      <c r="I23" s="64">
        <f t="shared" si="5"/>
        <v>1</v>
      </c>
      <c r="J23" s="107">
        <v>4</v>
      </c>
      <c r="K23" s="65">
        <f t="shared" si="0"/>
        <v>1</v>
      </c>
      <c r="L23" s="104">
        <v>4</v>
      </c>
      <c r="M23" s="66">
        <f t="shared" si="1"/>
        <v>1</v>
      </c>
      <c r="N23" s="105">
        <v>4</v>
      </c>
      <c r="O23" s="106">
        <f t="shared" si="6"/>
        <v>1</v>
      </c>
      <c r="P23" s="98">
        <v>1</v>
      </c>
      <c r="Q23" s="98">
        <v>1</v>
      </c>
      <c r="R23" s="64">
        <f t="shared" si="7"/>
        <v>1</v>
      </c>
      <c r="S23" s="156">
        <v>4</v>
      </c>
      <c r="T23" s="119">
        <f t="shared" si="2"/>
        <v>1</v>
      </c>
      <c r="U23" s="120"/>
      <c r="W23" s="121">
        <f t="shared" si="3"/>
        <v>4</v>
      </c>
      <c r="Z23" s="121">
        <f t="shared" si="8"/>
        <v>4</v>
      </c>
      <c r="AA23" s="121" t="s">
        <v>153</v>
      </c>
      <c r="AU23" s="121">
        <f t="shared" si="4"/>
        <v>4</v>
      </c>
      <c r="AV23" s="121" t="s">
        <v>144</v>
      </c>
    </row>
    <row r="24" spans="2:48" s="121" customFormat="1" hidden="1" x14ac:dyDescent="0.25">
      <c r="B24" s="117">
        <v>18</v>
      </c>
      <c r="C24" s="122" t="s">
        <v>40</v>
      </c>
      <c r="D24" s="117">
        <v>9</v>
      </c>
      <c r="E24" s="98">
        <f t="shared" si="10"/>
        <v>8</v>
      </c>
      <c r="F24" s="98">
        <f t="shared" si="11"/>
        <v>8</v>
      </c>
      <c r="G24" s="98"/>
      <c r="H24" s="98"/>
      <c r="I24" s="64">
        <f t="shared" si="5"/>
        <v>1</v>
      </c>
      <c r="J24" s="107">
        <v>9</v>
      </c>
      <c r="K24" s="65">
        <f t="shared" si="0"/>
        <v>1</v>
      </c>
      <c r="L24" s="104">
        <v>9</v>
      </c>
      <c r="M24" s="66">
        <f t="shared" si="1"/>
        <v>1</v>
      </c>
      <c r="N24" s="105">
        <v>9</v>
      </c>
      <c r="O24" s="106">
        <f t="shared" si="6"/>
        <v>1</v>
      </c>
      <c r="P24" s="98">
        <v>1</v>
      </c>
      <c r="Q24" s="98">
        <v>1</v>
      </c>
      <c r="R24" s="64">
        <f t="shared" si="7"/>
        <v>1</v>
      </c>
      <c r="S24" s="156">
        <v>9</v>
      </c>
      <c r="T24" s="119">
        <f t="shared" si="2"/>
        <v>1</v>
      </c>
      <c r="U24" s="120"/>
      <c r="W24" s="121">
        <f t="shared" si="3"/>
        <v>9</v>
      </c>
      <c r="Z24" s="121">
        <f t="shared" si="8"/>
        <v>9</v>
      </c>
      <c r="AA24" s="121" t="s">
        <v>153</v>
      </c>
      <c r="AU24" s="121">
        <f t="shared" si="4"/>
        <v>9</v>
      </c>
      <c r="AV24" s="121" t="s">
        <v>144</v>
      </c>
    </row>
    <row r="25" spans="2:48" s="121" customFormat="1" hidden="1" x14ac:dyDescent="0.25">
      <c r="B25" s="117">
        <v>19</v>
      </c>
      <c r="C25" s="122" t="s">
        <v>41</v>
      </c>
      <c r="D25" s="117">
        <v>1</v>
      </c>
      <c r="E25" s="98">
        <v>1</v>
      </c>
      <c r="F25" s="98">
        <v>1</v>
      </c>
      <c r="G25" s="98"/>
      <c r="H25" s="98"/>
      <c r="I25" s="64">
        <f t="shared" si="5"/>
        <v>1</v>
      </c>
      <c r="J25" s="107">
        <v>1</v>
      </c>
      <c r="K25" s="65">
        <f t="shared" si="0"/>
        <v>1</v>
      </c>
      <c r="L25" s="104">
        <v>1</v>
      </c>
      <c r="M25" s="66">
        <f t="shared" si="1"/>
        <v>1</v>
      </c>
      <c r="N25" s="105">
        <v>1</v>
      </c>
      <c r="O25" s="106">
        <f t="shared" si="6"/>
        <v>1</v>
      </c>
      <c r="P25" s="98">
        <v>0</v>
      </c>
      <c r="Q25" s="98">
        <v>0</v>
      </c>
      <c r="R25" s="64">
        <f>IFERROR(Q25/P25,0)</f>
        <v>0</v>
      </c>
      <c r="S25" s="156">
        <v>1</v>
      </c>
      <c r="T25" s="119">
        <f t="shared" si="2"/>
        <v>1</v>
      </c>
      <c r="U25" s="120"/>
      <c r="W25" s="121">
        <f t="shared" si="3"/>
        <v>1</v>
      </c>
      <c r="Z25" s="121">
        <f t="shared" si="8"/>
        <v>1</v>
      </c>
      <c r="AA25" s="121" t="s">
        <v>153</v>
      </c>
      <c r="AU25" s="121">
        <f t="shared" si="4"/>
        <v>1</v>
      </c>
      <c r="AV25" s="121" t="s">
        <v>144</v>
      </c>
    </row>
    <row r="26" spans="2:48" s="121" customFormat="1" hidden="1" x14ac:dyDescent="0.25">
      <c r="B26" s="117">
        <v>20</v>
      </c>
      <c r="C26" s="122" t="s">
        <v>166</v>
      </c>
      <c r="D26" s="117">
        <v>6</v>
      </c>
      <c r="E26" s="98">
        <v>2</v>
      </c>
      <c r="F26" s="98">
        <v>2</v>
      </c>
      <c r="G26" s="98"/>
      <c r="H26" s="98"/>
      <c r="I26" s="64">
        <f t="shared" si="5"/>
        <v>1</v>
      </c>
      <c r="J26" s="107">
        <v>6</v>
      </c>
      <c r="K26" s="65">
        <f t="shared" si="0"/>
        <v>1</v>
      </c>
      <c r="L26" s="104">
        <v>6</v>
      </c>
      <c r="M26" s="66">
        <f t="shared" si="1"/>
        <v>1</v>
      </c>
      <c r="N26" s="105">
        <v>6</v>
      </c>
      <c r="O26" s="106">
        <f t="shared" si="6"/>
        <v>1</v>
      </c>
      <c r="P26" s="98">
        <v>4</v>
      </c>
      <c r="Q26" s="98">
        <v>4</v>
      </c>
      <c r="R26" s="64">
        <f t="shared" si="7"/>
        <v>1</v>
      </c>
      <c r="S26" s="156">
        <v>6</v>
      </c>
      <c r="T26" s="119">
        <f t="shared" si="2"/>
        <v>1</v>
      </c>
      <c r="U26" s="120"/>
      <c r="W26" s="121">
        <f t="shared" si="3"/>
        <v>6</v>
      </c>
      <c r="Z26" s="121">
        <f t="shared" si="8"/>
        <v>6</v>
      </c>
      <c r="AA26" s="121" t="s">
        <v>153</v>
      </c>
      <c r="AU26" s="121">
        <f t="shared" si="4"/>
        <v>6</v>
      </c>
      <c r="AV26" s="121" t="s">
        <v>144</v>
      </c>
    </row>
    <row r="27" spans="2:48" s="121" customFormat="1" hidden="1" x14ac:dyDescent="0.25">
      <c r="B27" s="117">
        <v>21</v>
      </c>
      <c r="C27" s="122" t="s">
        <v>167</v>
      </c>
      <c r="D27" s="117">
        <v>3</v>
      </c>
      <c r="E27" s="98">
        <v>3</v>
      </c>
      <c r="F27" s="98">
        <v>3</v>
      </c>
      <c r="G27" s="98"/>
      <c r="H27" s="98"/>
      <c r="I27" s="64">
        <f t="shared" si="5"/>
        <v>1</v>
      </c>
      <c r="J27" s="107">
        <v>3</v>
      </c>
      <c r="K27" s="65">
        <f t="shared" si="0"/>
        <v>1</v>
      </c>
      <c r="L27" s="104">
        <v>3</v>
      </c>
      <c r="M27" s="66">
        <f t="shared" si="1"/>
        <v>1</v>
      </c>
      <c r="N27" s="105">
        <v>3</v>
      </c>
      <c r="O27" s="106">
        <f t="shared" si="6"/>
        <v>1</v>
      </c>
      <c r="P27" s="98">
        <v>0</v>
      </c>
      <c r="Q27" s="98">
        <v>0</v>
      </c>
      <c r="R27" s="64">
        <v>1</v>
      </c>
      <c r="S27" s="156">
        <v>3</v>
      </c>
      <c r="T27" s="119">
        <f t="shared" si="2"/>
        <v>1</v>
      </c>
      <c r="U27" s="120"/>
      <c r="W27" s="121">
        <f t="shared" si="3"/>
        <v>3</v>
      </c>
      <c r="Z27" s="121">
        <f t="shared" si="8"/>
        <v>3</v>
      </c>
      <c r="AA27" s="121" t="s">
        <v>153</v>
      </c>
    </row>
    <row r="28" spans="2:48" s="121" customFormat="1" hidden="1" x14ac:dyDescent="0.25">
      <c r="B28" s="117">
        <v>22</v>
      </c>
      <c r="C28" s="122" t="s">
        <v>43</v>
      </c>
      <c r="D28" s="117">
        <v>1</v>
      </c>
      <c r="E28" s="98">
        <v>1</v>
      </c>
      <c r="F28" s="98">
        <v>1</v>
      </c>
      <c r="G28" s="98"/>
      <c r="H28" s="98"/>
      <c r="I28" s="64">
        <f t="shared" si="5"/>
        <v>1</v>
      </c>
      <c r="J28" s="107">
        <v>1</v>
      </c>
      <c r="K28" s="65">
        <f t="shared" si="0"/>
        <v>1</v>
      </c>
      <c r="L28" s="104">
        <v>1</v>
      </c>
      <c r="M28" s="66">
        <f t="shared" si="1"/>
        <v>1</v>
      </c>
      <c r="N28" s="105">
        <v>1</v>
      </c>
      <c r="O28" s="106">
        <f t="shared" si="6"/>
        <v>1</v>
      </c>
      <c r="P28" s="98">
        <v>0</v>
      </c>
      <c r="Q28" s="98">
        <v>0</v>
      </c>
      <c r="R28" s="64">
        <v>1</v>
      </c>
      <c r="S28" s="156">
        <v>1</v>
      </c>
      <c r="T28" s="119">
        <f t="shared" si="2"/>
        <v>1</v>
      </c>
      <c r="U28" s="120"/>
      <c r="W28" s="121">
        <f t="shared" si="3"/>
        <v>1</v>
      </c>
      <c r="Z28" s="121">
        <f t="shared" si="8"/>
        <v>1</v>
      </c>
      <c r="AA28" s="121" t="s">
        <v>153</v>
      </c>
      <c r="AU28" s="121">
        <f t="shared" ref="AU28" si="12">F28+Q28</f>
        <v>1</v>
      </c>
      <c r="AV28" s="121" t="s">
        <v>144</v>
      </c>
    </row>
    <row r="29" spans="2:48" s="121" customFormat="1" hidden="1" x14ac:dyDescent="0.25">
      <c r="B29" s="117">
        <v>23</v>
      </c>
      <c r="C29" s="118" t="s">
        <v>44</v>
      </c>
      <c r="D29" s="117">
        <v>23</v>
      </c>
      <c r="E29" s="98">
        <v>23</v>
      </c>
      <c r="F29" s="98">
        <v>23</v>
      </c>
      <c r="G29" s="98"/>
      <c r="H29" s="98"/>
      <c r="I29" s="64">
        <f t="shared" si="5"/>
        <v>1</v>
      </c>
      <c r="J29" s="107">
        <v>23</v>
      </c>
      <c r="K29" s="65">
        <f t="shared" si="0"/>
        <v>1</v>
      </c>
      <c r="L29" s="104">
        <v>23</v>
      </c>
      <c r="M29" s="66">
        <f t="shared" si="1"/>
        <v>1</v>
      </c>
      <c r="N29" s="105">
        <v>23</v>
      </c>
      <c r="O29" s="106">
        <f t="shared" si="6"/>
        <v>1</v>
      </c>
      <c r="P29" s="98">
        <v>0</v>
      </c>
      <c r="Q29" s="98">
        <v>0</v>
      </c>
      <c r="R29" s="64">
        <v>1</v>
      </c>
      <c r="S29" s="156">
        <v>23</v>
      </c>
      <c r="T29" s="119">
        <f t="shared" si="2"/>
        <v>1</v>
      </c>
      <c r="U29" s="120"/>
      <c r="W29" s="121">
        <f t="shared" si="3"/>
        <v>23</v>
      </c>
      <c r="Z29" s="121">
        <f t="shared" si="8"/>
        <v>23</v>
      </c>
      <c r="AA29" s="121" t="s">
        <v>153</v>
      </c>
      <c r="AU29" s="121">
        <f>F29+Q29</f>
        <v>23</v>
      </c>
      <c r="AV29" s="121" t="s">
        <v>144</v>
      </c>
    </row>
    <row r="30" spans="2:48" s="121" customFormat="1" hidden="1" x14ac:dyDescent="0.25">
      <c r="B30" s="117">
        <v>24</v>
      </c>
      <c r="C30" s="118" t="s">
        <v>45</v>
      </c>
      <c r="D30" s="117">
        <v>94</v>
      </c>
      <c r="E30" s="98">
        <f t="shared" si="10"/>
        <v>94</v>
      </c>
      <c r="F30" s="98">
        <f t="shared" si="11"/>
        <v>94</v>
      </c>
      <c r="G30" s="98"/>
      <c r="H30" s="98"/>
      <c r="I30" s="64">
        <f t="shared" si="5"/>
        <v>1</v>
      </c>
      <c r="J30" s="107">
        <v>94</v>
      </c>
      <c r="K30" s="65">
        <f t="shared" si="0"/>
        <v>1</v>
      </c>
      <c r="L30" s="104">
        <v>94</v>
      </c>
      <c r="M30" s="66">
        <f t="shared" si="1"/>
        <v>1</v>
      </c>
      <c r="N30" s="105">
        <v>94</v>
      </c>
      <c r="O30" s="106">
        <f t="shared" si="6"/>
        <v>1</v>
      </c>
      <c r="P30" s="98">
        <v>0</v>
      </c>
      <c r="Q30" s="98">
        <v>0</v>
      </c>
      <c r="R30" s="64">
        <v>1</v>
      </c>
      <c r="S30" s="156">
        <v>94</v>
      </c>
      <c r="T30" s="119">
        <f t="shared" si="2"/>
        <v>1</v>
      </c>
      <c r="U30" s="120"/>
      <c r="W30" s="121">
        <f t="shared" si="3"/>
        <v>94</v>
      </c>
      <c r="Z30" s="121">
        <f t="shared" si="8"/>
        <v>94</v>
      </c>
      <c r="AA30" s="121" t="s">
        <v>153</v>
      </c>
      <c r="AU30" s="121">
        <f>F30+Q30</f>
        <v>94</v>
      </c>
      <c r="AV30" s="121" t="s">
        <v>144</v>
      </c>
    </row>
    <row r="31" spans="2:48" s="126" customFormat="1" hidden="1" x14ac:dyDescent="0.25">
      <c r="B31" s="280" t="s">
        <v>46</v>
      </c>
      <c r="C31" s="280"/>
      <c r="D31" s="123">
        <f>SUM(D7:D30)</f>
        <v>1028</v>
      </c>
      <c r="E31" s="123">
        <f>SUM(E7:E30)</f>
        <v>884</v>
      </c>
      <c r="F31" s="123">
        <f>SUM(F7:F30)</f>
        <v>884</v>
      </c>
      <c r="G31" s="123"/>
      <c r="H31" s="123"/>
      <c r="I31" s="124">
        <f>F31/E31</f>
        <v>1</v>
      </c>
      <c r="J31" s="123">
        <f>SUM(J7:J30)</f>
        <v>1028</v>
      </c>
      <c r="K31" s="124">
        <f>J31/D31</f>
        <v>1</v>
      </c>
      <c r="L31" s="123">
        <f>SUM(L7:L30)</f>
        <v>1028</v>
      </c>
      <c r="M31" s="124">
        <f t="shared" si="1"/>
        <v>1</v>
      </c>
      <c r="N31" s="123">
        <f>SUM(N7:N30)</f>
        <v>1028</v>
      </c>
      <c r="O31" s="124">
        <f>N31/(D31)</f>
        <v>1</v>
      </c>
      <c r="P31" s="123">
        <f>SUM(P7:P30)</f>
        <v>144</v>
      </c>
      <c r="Q31" s="123">
        <f>SUM(Q7:Q30)</f>
        <v>144</v>
      </c>
      <c r="R31" s="124">
        <f>Q31/P31</f>
        <v>1</v>
      </c>
      <c r="S31" s="157">
        <f>SUM(S7:S30)</f>
        <v>1008</v>
      </c>
      <c r="T31" s="124">
        <f t="shared" si="2"/>
        <v>0.98054474708171202</v>
      </c>
      <c r="U31" s="125"/>
      <c r="W31" s="121">
        <f>E31+P31</f>
        <v>1028</v>
      </c>
      <c r="X31" s="121"/>
    </row>
    <row r="32" spans="2:48" s="121" customFormat="1" hidden="1" x14ac:dyDescent="0.25">
      <c r="B32" s="281" t="s">
        <v>14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3"/>
      <c r="U32" s="120"/>
    </row>
    <row r="33" spans="2:48" s="121" customFormat="1" hidden="1" x14ac:dyDescent="0.25">
      <c r="B33" s="101">
        <v>1</v>
      </c>
      <c r="C33" s="122" t="s">
        <v>47</v>
      </c>
      <c r="D33" s="101">
        <v>84</v>
      </c>
      <c r="E33" s="98">
        <v>80</v>
      </c>
      <c r="F33" s="98">
        <f t="shared" ref="F33:F40" si="13">E33</f>
        <v>80</v>
      </c>
      <c r="G33" s="98"/>
      <c r="H33" s="98"/>
      <c r="I33" s="102">
        <f>F33/E33</f>
        <v>1</v>
      </c>
      <c r="J33" s="103">
        <v>84</v>
      </c>
      <c r="K33" s="65">
        <f t="shared" ref="K33:K42" si="14">J33/D33</f>
        <v>1</v>
      </c>
      <c r="L33" s="104">
        <v>84</v>
      </c>
      <c r="M33" s="66">
        <f t="shared" ref="M33:M42" si="15">L33/D33</f>
        <v>1</v>
      </c>
      <c r="N33" s="105">
        <v>84</v>
      </c>
      <c r="O33" s="106">
        <f t="shared" ref="O33:O42" si="16">N33/D33</f>
        <v>1</v>
      </c>
      <c r="P33" s="98">
        <v>4</v>
      </c>
      <c r="Q33" s="98">
        <v>4</v>
      </c>
      <c r="R33" s="64">
        <f t="shared" ref="R33:R41" si="17">Q33/P33</f>
        <v>1</v>
      </c>
      <c r="S33" s="88">
        <v>84</v>
      </c>
      <c r="T33" s="119">
        <f t="shared" ref="T33:T42" si="18">S33/D33</f>
        <v>1</v>
      </c>
      <c r="U33" s="120"/>
      <c r="W33" s="121">
        <f t="shared" ref="W33:W42" si="19">E33+P33</f>
        <v>84</v>
      </c>
      <c r="Z33" s="121">
        <f t="shared" ref="Z33:Z41" si="20">E33+P33</f>
        <v>84</v>
      </c>
      <c r="AA33" s="121" t="s">
        <v>153</v>
      </c>
      <c r="AU33" s="121">
        <f t="shared" ref="AU33:AU41" si="21">F33+Q33</f>
        <v>84</v>
      </c>
      <c r="AV33" s="121" t="s">
        <v>144</v>
      </c>
    </row>
    <row r="34" spans="2:48" s="121" customFormat="1" hidden="1" x14ac:dyDescent="0.25">
      <c r="B34" s="101">
        <v>2</v>
      </c>
      <c r="C34" s="122" t="s">
        <v>48</v>
      </c>
      <c r="D34" s="101">
        <v>97</v>
      </c>
      <c r="E34" s="98">
        <v>83</v>
      </c>
      <c r="F34" s="98">
        <v>83</v>
      </c>
      <c r="G34" s="98"/>
      <c r="H34" s="98"/>
      <c r="I34" s="102">
        <f t="shared" ref="I34:I41" si="22">F34/E34</f>
        <v>1</v>
      </c>
      <c r="J34" s="103">
        <v>97</v>
      </c>
      <c r="K34" s="65">
        <f t="shared" si="14"/>
        <v>1</v>
      </c>
      <c r="L34" s="104">
        <v>97</v>
      </c>
      <c r="M34" s="66">
        <f t="shared" si="15"/>
        <v>1</v>
      </c>
      <c r="N34" s="105">
        <v>97</v>
      </c>
      <c r="O34" s="106">
        <f t="shared" si="16"/>
        <v>1</v>
      </c>
      <c r="P34" s="98">
        <v>14</v>
      </c>
      <c r="Q34" s="98">
        <v>14</v>
      </c>
      <c r="R34" s="64">
        <f t="shared" si="17"/>
        <v>1</v>
      </c>
      <c r="S34" s="88">
        <v>97</v>
      </c>
      <c r="T34" s="119">
        <f t="shared" si="18"/>
        <v>1</v>
      </c>
      <c r="U34" s="120"/>
      <c r="W34" s="121">
        <f t="shared" si="19"/>
        <v>97</v>
      </c>
      <c r="Z34" s="121">
        <f t="shared" si="20"/>
        <v>97</v>
      </c>
      <c r="AA34" s="121" t="s">
        <v>153</v>
      </c>
      <c r="AU34" s="121">
        <f t="shared" si="21"/>
        <v>97</v>
      </c>
      <c r="AV34" s="121" t="s">
        <v>144</v>
      </c>
    </row>
    <row r="35" spans="2:48" s="121" customFormat="1" hidden="1" x14ac:dyDescent="0.25">
      <c r="B35" s="101">
        <v>3</v>
      </c>
      <c r="C35" s="122" t="s">
        <v>49</v>
      </c>
      <c r="D35" s="101">
        <v>16</v>
      </c>
      <c r="E35" s="98">
        <f t="shared" ref="E35" si="23">D35-P35</f>
        <v>9</v>
      </c>
      <c r="F35" s="98">
        <f t="shared" si="13"/>
        <v>9</v>
      </c>
      <c r="G35" s="98"/>
      <c r="H35" s="98"/>
      <c r="I35" s="102">
        <f t="shared" si="22"/>
        <v>1</v>
      </c>
      <c r="J35" s="103">
        <v>16</v>
      </c>
      <c r="K35" s="65">
        <f t="shared" si="14"/>
        <v>1</v>
      </c>
      <c r="L35" s="104">
        <v>16</v>
      </c>
      <c r="M35" s="66">
        <f t="shared" si="15"/>
        <v>1</v>
      </c>
      <c r="N35" s="105">
        <v>16</v>
      </c>
      <c r="O35" s="106">
        <f t="shared" si="16"/>
        <v>1</v>
      </c>
      <c r="P35" s="98">
        <v>7</v>
      </c>
      <c r="Q35" s="98">
        <v>7</v>
      </c>
      <c r="R35" s="64">
        <f t="shared" si="17"/>
        <v>1</v>
      </c>
      <c r="S35" s="88">
        <v>16</v>
      </c>
      <c r="T35" s="119">
        <f t="shared" si="18"/>
        <v>1</v>
      </c>
      <c r="U35" s="120"/>
      <c r="W35" s="121">
        <f t="shared" si="19"/>
        <v>16</v>
      </c>
      <c r="Z35" s="121">
        <f t="shared" si="20"/>
        <v>16</v>
      </c>
      <c r="AA35" s="121" t="s">
        <v>153</v>
      </c>
      <c r="AU35" s="121">
        <f t="shared" si="21"/>
        <v>16</v>
      </c>
      <c r="AV35" s="121" t="s">
        <v>144</v>
      </c>
    </row>
    <row r="36" spans="2:48" s="121" customFormat="1" hidden="1" x14ac:dyDescent="0.25">
      <c r="B36" s="101">
        <v>4</v>
      </c>
      <c r="C36" s="122" t="s">
        <v>50</v>
      </c>
      <c r="D36" s="101">
        <v>30</v>
      </c>
      <c r="E36" s="98">
        <v>10</v>
      </c>
      <c r="F36" s="98">
        <v>10</v>
      </c>
      <c r="G36" s="98"/>
      <c r="H36" s="98"/>
      <c r="I36" s="102">
        <f t="shared" si="22"/>
        <v>1</v>
      </c>
      <c r="J36" s="103">
        <v>30</v>
      </c>
      <c r="K36" s="65">
        <f t="shared" si="14"/>
        <v>1</v>
      </c>
      <c r="L36" s="104">
        <v>30</v>
      </c>
      <c r="M36" s="66">
        <f t="shared" si="15"/>
        <v>1</v>
      </c>
      <c r="N36" s="105">
        <v>30</v>
      </c>
      <c r="O36" s="106">
        <f t="shared" si="16"/>
        <v>1</v>
      </c>
      <c r="P36" s="98">
        <v>20</v>
      </c>
      <c r="Q36" s="98">
        <v>20</v>
      </c>
      <c r="R36" s="64">
        <f t="shared" si="17"/>
        <v>1</v>
      </c>
      <c r="S36" s="88">
        <v>30</v>
      </c>
      <c r="T36" s="119">
        <f t="shared" si="18"/>
        <v>1</v>
      </c>
      <c r="U36" s="120"/>
      <c r="W36" s="121">
        <f t="shared" si="19"/>
        <v>30</v>
      </c>
      <c r="Z36" s="121">
        <f t="shared" si="20"/>
        <v>30</v>
      </c>
      <c r="AA36" s="121" t="s">
        <v>153</v>
      </c>
      <c r="AU36" s="121">
        <f t="shared" si="21"/>
        <v>30</v>
      </c>
      <c r="AV36" s="121" t="s">
        <v>144</v>
      </c>
    </row>
    <row r="37" spans="2:48" s="121" customFormat="1" hidden="1" x14ac:dyDescent="0.25">
      <c r="B37" s="101">
        <v>5</v>
      </c>
      <c r="C37" s="122" t="s">
        <v>51</v>
      </c>
      <c r="D37" s="101">
        <v>14</v>
      </c>
      <c r="E37" s="98">
        <v>13</v>
      </c>
      <c r="F37" s="98">
        <f t="shared" si="13"/>
        <v>13</v>
      </c>
      <c r="G37" s="98"/>
      <c r="H37" s="98"/>
      <c r="I37" s="102">
        <f t="shared" si="22"/>
        <v>1</v>
      </c>
      <c r="J37" s="103">
        <v>14</v>
      </c>
      <c r="K37" s="65">
        <f t="shared" si="14"/>
        <v>1</v>
      </c>
      <c r="L37" s="104">
        <v>14</v>
      </c>
      <c r="M37" s="66">
        <f t="shared" si="15"/>
        <v>1</v>
      </c>
      <c r="N37" s="105">
        <v>14</v>
      </c>
      <c r="O37" s="106">
        <f t="shared" si="16"/>
        <v>1</v>
      </c>
      <c r="P37" s="98">
        <v>1</v>
      </c>
      <c r="Q37" s="98">
        <v>1</v>
      </c>
      <c r="R37" s="64">
        <f t="shared" si="17"/>
        <v>1</v>
      </c>
      <c r="S37" s="88">
        <v>14</v>
      </c>
      <c r="T37" s="119">
        <f t="shared" si="18"/>
        <v>1</v>
      </c>
      <c r="U37" s="120"/>
      <c r="W37" s="121">
        <f t="shared" si="19"/>
        <v>14</v>
      </c>
      <c r="Z37" s="121">
        <f t="shared" si="20"/>
        <v>14</v>
      </c>
      <c r="AA37" s="121" t="s">
        <v>153</v>
      </c>
      <c r="AU37" s="121">
        <f t="shared" si="21"/>
        <v>14</v>
      </c>
      <c r="AV37" s="121" t="s">
        <v>144</v>
      </c>
    </row>
    <row r="38" spans="2:48" s="121" customFormat="1" hidden="1" x14ac:dyDescent="0.25">
      <c r="B38" s="101">
        <v>6</v>
      </c>
      <c r="C38" s="122" t="s">
        <v>52</v>
      </c>
      <c r="D38" s="101">
        <v>93</v>
      </c>
      <c r="E38" s="98">
        <v>78</v>
      </c>
      <c r="F38" s="98">
        <f t="shared" si="13"/>
        <v>78</v>
      </c>
      <c r="G38" s="98"/>
      <c r="H38" s="98"/>
      <c r="I38" s="102">
        <f t="shared" si="22"/>
        <v>1</v>
      </c>
      <c r="J38" s="103">
        <v>93</v>
      </c>
      <c r="K38" s="65">
        <f t="shared" si="14"/>
        <v>1</v>
      </c>
      <c r="L38" s="104">
        <v>93</v>
      </c>
      <c r="M38" s="66">
        <f t="shared" si="15"/>
        <v>1</v>
      </c>
      <c r="N38" s="105">
        <v>93</v>
      </c>
      <c r="O38" s="106">
        <f t="shared" si="16"/>
        <v>1</v>
      </c>
      <c r="P38" s="98">
        <v>15</v>
      </c>
      <c r="Q38" s="98">
        <v>15</v>
      </c>
      <c r="R38" s="64">
        <f t="shared" si="17"/>
        <v>1</v>
      </c>
      <c r="S38" s="88">
        <v>93</v>
      </c>
      <c r="T38" s="119">
        <f t="shared" si="18"/>
        <v>1</v>
      </c>
      <c r="U38" s="120"/>
      <c r="W38" s="121">
        <f t="shared" si="19"/>
        <v>93</v>
      </c>
      <c r="Z38" s="121">
        <f t="shared" si="20"/>
        <v>93</v>
      </c>
      <c r="AA38" s="121" t="s">
        <v>153</v>
      </c>
      <c r="AU38" s="121">
        <f t="shared" si="21"/>
        <v>93</v>
      </c>
      <c r="AV38" s="121" t="s">
        <v>144</v>
      </c>
    </row>
    <row r="39" spans="2:48" s="121" customFormat="1" hidden="1" x14ac:dyDescent="0.25">
      <c r="B39" s="101">
        <v>7</v>
      </c>
      <c r="C39" s="122" t="s">
        <v>53</v>
      </c>
      <c r="D39" s="101">
        <v>33</v>
      </c>
      <c r="E39" s="98">
        <v>0</v>
      </c>
      <c r="F39" s="98">
        <f t="shared" si="13"/>
        <v>0</v>
      </c>
      <c r="G39" s="98"/>
      <c r="H39" s="98"/>
      <c r="I39" s="102">
        <v>1</v>
      </c>
      <c r="J39" s="103">
        <v>33</v>
      </c>
      <c r="K39" s="65">
        <f t="shared" si="14"/>
        <v>1</v>
      </c>
      <c r="L39" s="104">
        <v>33</v>
      </c>
      <c r="M39" s="66">
        <f t="shared" si="15"/>
        <v>1</v>
      </c>
      <c r="N39" s="105">
        <v>33</v>
      </c>
      <c r="O39" s="106">
        <f t="shared" si="16"/>
        <v>1</v>
      </c>
      <c r="P39" s="98">
        <v>33</v>
      </c>
      <c r="Q39" s="98">
        <v>33</v>
      </c>
      <c r="R39" s="64">
        <f t="shared" si="17"/>
        <v>1</v>
      </c>
      <c r="S39" s="88">
        <v>33</v>
      </c>
      <c r="T39" s="119">
        <f t="shared" si="18"/>
        <v>1</v>
      </c>
      <c r="U39" s="120"/>
      <c r="W39" s="121">
        <f t="shared" si="19"/>
        <v>33</v>
      </c>
      <c r="Z39" s="121">
        <f t="shared" si="20"/>
        <v>33</v>
      </c>
      <c r="AA39" s="121" t="s">
        <v>153</v>
      </c>
      <c r="AU39" s="121">
        <f t="shared" si="21"/>
        <v>33</v>
      </c>
      <c r="AV39" s="121" t="s">
        <v>144</v>
      </c>
    </row>
    <row r="40" spans="2:48" s="121" customFormat="1" hidden="1" x14ac:dyDescent="0.25">
      <c r="B40" s="101">
        <v>8</v>
      </c>
      <c r="C40" s="122" t="s">
        <v>54</v>
      </c>
      <c r="D40" s="101">
        <v>31</v>
      </c>
      <c r="E40" s="98">
        <v>23</v>
      </c>
      <c r="F40" s="98">
        <f t="shared" si="13"/>
        <v>23</v>
      </c>
      <c r="G40" s="98"/>
      <c r="H40" s="98"/>
      <c r="I40" s="102">
        <f t="shared" si="22"/>
        <v>1</v>
      </c>
      <c r="J40" s="103">
        <v>31</v>
      </c>
      <c r="K40" s="65">
        <f t="shared" si="14"/>
        <v>1</v>
      </c>
      <c r="L40" s="104">
        <v>31</v>
      </c>
      <c r="M40" s="66">
        <f t="shared" si="15"/>
        <v>1</v>
      </c>
      <c r="N40" s="105">
        <v>31</v>
      </c>
      <c r="O40" s="106">
        <f t="shared" si="16"/>
        <v>1</v>
      </c>
      <c r="P40" s="98">
        <v>8</v>
      </c>
      <c r="Q40" s="98">
        <v>8</v>
      </c>
      <c r="R40" s="64">
        <f t="shared" si="17"/>
        <v>1</v>
      </c>
      <c r="S40" s="88">
        <v>31</v>
      </c>
      <c r="T40" s="119">
        <f t="shared" si="18"/>
        <v>1</v>
      </c>
      <c r="U40" s="120"/>
      <c r="W40" s="121">
        <f t="shared" si="19"/>
        <v>31</v>
      </c>
      <c r="Z40" s="121">
        <f t="shared" si="20"/>
        <v>31</v>
      </c>
      <c r="AA40" s="121" t="s">
        <v>153</v>
      </c>
      <c r="AU40" s="121">
        <f t="shared" si="21"/>
        <v>31</v>
      </c>
      <c r="AV40" s="121" t="s">
        <v>144</v>
      </c>
    </row>
    <row r="41" spans="2:48" s="121" customFormat="1" hidden="1" x14ac:dyDescent="0.25">
      <c r="B41" s="101">
        <v>9</v>
      </c>
      <c r="C41" s="122" t="s">
        <v>55</v>
      </c>
      <c r="D41" s="101">
        <v>15</v>
      </c>
      <c r="E41" s="98">
        <v>13</v>
      </c>
      <c r="F41" s="98">
        <v>13</v>
      </c>
      <c r="G41" s="98"/>
      <c r="H41" s="98"/>
      <c r="I41" s="102">
        <f t="shared" si="22"/>
        <v>1</v>
      </c>
      <c r="J41" s="103">
        <v>15</v>
      </c>
      <c r="K41" s="65">
        <f t="shared" si="14"/>
        <v>1</v>
      </c>
      <c r="L41" s="104">
        <v>15</v>
      </c>
      <c r="M41" s="66">
        <f t="shared" si="15"/>
        <v>1</v>
      </c>
      <c r="N41" s="105">
        <v>15</v>
      </c>
      <c r="O41" s="106">
        <f t="shared" si="16"/>
        <v>1</v>
      </c>
      <c r="P41" s="98">
        <v>2</v>
      </c>
      <c r="Q41" s="98">
        <v>2</v>
      </c>
      <c r="R41" s="64">
        <f t="shared" si="17"/>
        <v>1</v>
      </c>
      <c r="S41" s="88">
        <v>15</v>
      </c>
      <c r="T41" s="119">
        <f t="shared" si="18"/>
        <v>1</v>
      </c>
      <c r="U41" s="120"/>
      <c r="W41" s="121">
        <f t="shared" si="19"/>
        <v>15</v>
      </c>
      <c r="Z41" s="121">
        <f t="shared" si="20"/>
        <v>15</v>
      </c>
      <c r="AA41" s="121" t="s">
        <v>153</v>
      </c>
      <c r="AU41" s="121">
        <f t="shared" si="21"/>
        <v>15</v>
      </c>
      <c r="AV41" s="121" t="s">
        <v>144</v>
      </c>
    </row>
    <row r="42" spans="2:48" s="126" customFormat="1" hidden="1" x14ac:dyDescent="0.25">
      <c r="B42" s="280" t="s">
        <v>46</v>
      </c>
      <c r="C42" s="280"/>
      <c r="D42" s="123">
        <f>SUM(D33:D41)</f>
        <v>413</v>
      </c>
      <c r="E42" s="123">
        <f>SUM(E33:E41)</f>
        <v>309</v>
      </c>
      <c r="F42" s="123">
        <f>SUM(F33:F41)</f>
        <v>309</v>
      </c>
      <c r="G42" s="123"/>
      <c r="H42" s="123"/>
      <c r="I42" s="124">
        <f>F42/E42</f>
        <v>1</v>
      </c>
      <c r="J42" s="123">
        <f>SUM(J33:J41)</f>
        <v>413</v>
      </c>
      <c r="K42" s="124">
        <f t="shared" si="14"/>
        <v>1</v>
      </c>
      <c r="L42" s="123">
        <f>SUM(L33:L41)</f>
        <v>413</v>
      </c>
      <c r="M42" s="124">
        <f t="shared" si="15"/>
        <v>1</v>
      </c>
      <c r="N42" s="123">
        <f>SUM(N33:N41)</f>
        <v>413</v>
      </c>
      <c r="O42" s="124">
        <f t="shared" si="16"/>
        <v>1</v>
      </c>
      <c r="P42" s="123">
        <f>SUM(P33:P41)</f>
        <v>104</v>
      </c>
      <c r="Q42" s="123">
        <f>SUM(Q33:Q41)</f>
        <v>104</v>
      </c>
      <c r="R42" s="124">
        <f>Q42/P42</f>
        <v>1</v>
      </c>
      <c r="S42" s="123">
        <f>SUM(S33:S41)</f>
        <v>413</v>
      </c>
      <c r="T42" s="124">
        <f t="shared" si="18"/>
        <v>1</v>
      </c>
      <c r="U42" s="125"/>
      <c r="W42" s="121">
        <f t="shared" si="19"/>
        <v>413</v>
      </c>
      <c r="X42" s="121"/>
    </row>
    <row r="43" spans="2:48" s="121" customFormat="1" hidden="1" x14ac:dyDescent="0.25">
      <c r="B43" s="281" t="s">
        <v>15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3"/>
      <c r="U43" s="120"/>
    </row>
    <row r="44" spans="2:48" s="121" customFormat="1" hidden="1" x14ac:dyDescent="0.25">
      <c r="B44" s="101">
        <v>1</v>
      </c>
      <c r="C44" s="122" t="s">
        <v>56</v>
      </c>
      <c r="D44" s="101">
        <v>82</v>
      </c>
      <c r="E44" s="98">
        <v>67</v>
      </c>
      <c r="F44" s="98">
        <f t="shared" ref="F44:F50" si="24">E44</f>
        <v>67</v>
      </c>
      <c r="G44" s="98"/>
      <c r="H44" s="98"/>
      <c r="I44" s="102">
        <f t="shared" ref="I44:I50" si="25">F44/E44</f>
        <v>1</v>
      </c>
      <c r="J44" s="107">
        <v>82</v>
      </c>
      <c r="K44" s="65">
        <f t="shared" ref="K44:K51" si="26">J44/D44</f>
        <v>1</v>
      </c>
      <c r="L44" s="104">
        <v>82</v>
      </c>
      <c r="M44" s="66">
        <f t="shared" ref="M44:M51" si="27">L44/D44</f>
        <v>1</v>
      </c>
      <c r="N44" s="105">
        <v>82</v>
      </c>
      <c r="O44" s="106">
        <f>N44/D44</f>
        <v>1</v>
      </c>
      <c r="P44" s="98">
        <v>15</v>
      </c>
      <c r="Q44" s="98">
        <v>15</v>
      </c>
      <c r="R44" s="64">
        <f t="shared" ref="R44:R50" si="28">Q44/P44</f>
        <v>1</v>
      </c>
      <c r="S44" s="88">
        <v>46</v>
      </c>
      <c r="T44" s="119">
        <f t="shared" ref="T44:T51" si="29">S44/D44</f>
        <v>0.56097560975609762</v>
      </c>
      <c r="U44" s="120"/>
      <c r="W44" s="121">
        <f t="shared" ref="W44:W50" si="30">E44+P44</f>
        <v>82</v>
      </c>
      <c r="X44" s="121" t="s">
        <v>153</v>
      </c>
      <c r="Z44" s="121">
        <f t="shared" ref="Z44:Z50" si="31">E44+P44</f>
        <v>82</v>
      </c>
      <c r="AA44" s="121" t="s">
        <v>153</v>
      </c>
      <c r="AU44" s="121">
        <f t="shared" ref="AU44:AU50" si="32">F44+Q44</f>
        <v>82</v>
      </c>
      <c r="AV44" s="121" t="s">
        <v>144</v>
      </c>
    </row>
    <row r="45" spans="2:48" s="121" customFormat="1" hidden="1" x14ac:dyDescent="0.25">
      <c r="B45" s="101">
        <v>2</v>
      </c>
      <c r="C45" s="122" t="s">
        <v>57</v>
      </c>
      <c r="D45" s="101">
        <v>195</v>
      </c>
      <c r="E45" s="98">
        <v>157</v>
      </c>
      <c r="F45" s="98">
        <f t="shared" si="24"/>
        <v>157</v>
      </c>
      <c r="G45" s="98"/>
      <c r="H45" s="98"/>
      <c r="I45" s="102">
        <f t="shared" si="25"/>
        <v>1</v>
      </c>
      <c r="J45" s="107">
        <v>195</v>
      </c>
      <c r="K45" s="65">
        <f t="shared" si="26"/>
        <v>1</v>
      </c>
      <c r="L45" s="104">
        <v>195</v>
      </c>
      <c r="M45" s="66">
        <f t="shared" si="27"/>
        <v>1</v>
      </c>
      <c r="N45" s="105">
        <v>195</v>
      </c>
      <c r="O45" s="106">
        <f t="shared" ref="O45:O50" si="33">N45/D45</f>
        <v>1</v>
      </c>
      <c r="P45" s="98">
        <v>38</v>
      </c>
      <c r="Q45" s="98">
        <v>38</v>
      </c>
      <c r="R45" s="64">
        <f t="shared" si="28"/>
        <v>1</v>
      </c>
      <c r="S45" s="88">
        <v>164</v>
      </c>
      <c r="T45" s="119">
        <f t="shared" si="29"/>
        <v>0.84102564102564104</v>
      </c>
      <c r="U45" s="120"/>
      <c r="W45" s="121">
        <f t="shared" si="30"/>
        <v>195</v>
      </c>
      <c r="X45" s="121" t="s">
        <v>153</v>
      </c>
      <c r="Z45" s="121">
        <f t="shared" si="31"/>
        <v>195</v>
      </c>
      <c r="AA45" s="121" t="s">
        <v>153</v>
      </c>
      <c r="AU45" s="121">
        <f t="shared" si="32"/>
        <v>195</v>
      </c>
      <c r="AV45" s="121" t="s">
        <v>144</v>
      </c>
    </row>
    <row r="46" spans="2:48" s="121" customFormat="1" hidden="1" x14ac:dyDescent="0.25">
      <c r="B46" s="101">
        <v>3</v>
      </c>
      <c r="C46" s="122" t="s">
        <v>58</v>
      </c>
      <c r="D46" s="101">
        <v>91</v>
      </c>
      <c r="E46" s="98">
        <v>89</v>
      </c>
      <c r="F46" s="98">
        <f t="shared" si="24"/>
        <v>89</v>
      </c>
      <c r="G46" s="98"/>
      <c r="H46" s="98"/>
      <c r="I46" s="102">
        <f t="shared" si="25"/>
        <v>1</v>
      </c>
      <c r="J46" s="107">
        <v>91</v>
      </c>
      <c r="K46" s="65">
        <f t="shared" si="26"/>
        <v>1</v>
      </c>
      <c r="L46" s="104">
        <v>91</v>
      </c>
      <c r="M46" s="66">
        <f t="shared" si="27"/>
        <v>1</v>
      </c>
      <c r="N46" s="105">
        <v>91</v>
      </c>
      <c r="O46" s="106">
        <f t="shared" si="33"/>
        <v>1</v>
      </c>
      <c r="P46" s="98">
        <v>2</v>
      </c>
      <c r="Q46" s="98">
        <v>2</v>
      </c>
      <c r="R46" s="64">
        <f t="shared" si="28"/>
        <v>1</v>
      </c>
      <c r="S46" s="88">
        <v>65</v>
      </c>
      <c r="T46" s="119">
        <f t="shared" si="29"/>
        <v>0.7142857142857143</v>
      </c>
      <c r="U46" s="120"/>
      <c r="W46" s="121">
        <f t="shared" si="30"/>
        <v>91</v>
      </c>
      <c r="X46" s="121" t="s">
        <v>153</v>
      </c>
      <c r="Z46" s="121">
        <f t="shared" si="31"/>
        <v>91</v>
      </c>
      <c r="AA46" s="121" t="s">
        <v>153</v>
      </c>
      <c r="AU46" s="121">
        <f t="shared" si="32"/>
        <v>91</v>
      </c>
      <c r="AV46" s="121" t="s">
        <v>144</v>
      </c>
    </row>
    <row r="47" spans="2:48" s="121" customFormat="1" hidden="1" x14ac:dyDescent="0.25">
      <c r="B47" s="101">
        <v>4</v>
      </c>
      <c r="C47" s="122" t="s">
        <v>59</v>
      </c>
      <c r="D47" s="101">
        <v>82</v>
      </c>
      <c r="E47" s="98">
        <v>67</v>
      </c>
      <c r="F47" s="98">
        <f t="shared" si="24"/>
        <v>67</v>
      </c>
      <c r="G47" s="98"/>
      <c r="H47" s="98"/>
      <c r="I47" s="102">
        <f t="shared" si="25"/>
        <v>1</v>
      </c>
      <c r="J47" s="107">
        <v>82</v>
      </c>
      <c r="K47" s="65">
        <f t="shared" si="26"/>
        <v>1</v>
      </c>
      <c r="L47" s="104">
        <v>82</v>
      </c>
      <c r="M47" s="66">
        <f t="shared" si="27"/>
        <v>1</v>
      </c>
      <c r="N47" s="105">
        <v>82</v>
      </c>
      <c r="O47" s="106">
        <f t="shared" si="33"/>
        <v>1</v>
      </c>
      <c r="P47" s="98">
        <v>15</v>
      </c>
      <c r="Q47" s="98">
        <v>15</v>
      </c>
      <c r="R47" s="64">
        <f t="shared" si="28"/>
        <v>1</v>
      </c>
      <c r="S47" s="88">
        <v>28</v>
      </c>
      <c r="T47" s="119">
        <f t="shared" si="29"/>
        <v>0.34146341463414637</v>
      </c>
      <c r="U47" s="120"/>
      <c r="W47" s="121">
        <f t="shared" si="30"/>
        <v>82</v>
      </c>
      <c r="X47" s="121" t="s">
        <v>153</v>
      </c>
      <c r="Z47" s="121">
        <f t="shared" si="31"/>
        <v>82</v>
      </c>
      <c r="AA47" s="121" t="s">
        <v>153</v>
      </c>
      <c r="AU47" s="121">
        <f t="shared" si="32"/>
        <v>82</v>
      </c>
      <c r="AV47" s="121" t="s">
        <v>144</v>
      </c>
    </row>
    <row r="48" spans="2:48" s="121" customFormat="1" hidden="1" x14ac:dyDescent="0.25">
      <c r="B48" s="101">
        <v>5</v>
      </c>
      <c r="C48" s="122" t="s">
        <v>60</v>
      </c>
      <c r="D48" s="101">
        <v>79</v>
      </c>
      <c r="E48" s="98">
        <v>58</v>
      </c>
      <c r="F48" s="98">
        <f t="shared" si="24"/>
        <v>58</v>
      </c>
      <c r="G48" s="98"/>
      <c r="H48" s="98"/>
      <c r="I48" s="102">
        <f t="shared" si="25"/>
        <v>1</v>
      </c>
      <c r="J48" s="107">
        <v>79</v>
      </c>
      <c r="K48" s="65">
        <f t="shared" si="26"/>
        <v>1</v>
      </c>
      <c r="L48" s="104">
        <v>79</v>
      </c>
      <c r="M48" s="66">
        <f t="shared" si="27"/>
        <v>1</v>
      </c>
      <c r="N48" s="105">
        <v>79</v>
      </c>
      <c r="O48" s="106">
        <f t="shared" si="33"/>
        <v>1</v>
      </c>
      <c r="P48" s="98">
        <v>21</v>
      </c>
      <c r="Q48" s="98">
        <v>21</v>
      </c>
      <c r="R48" s="64">
        <f t="shared" si="28"/>
        <v>1</v>
      </c>
      <c r="S48" s="88">
        <v>38</v>
      </c>
      <c r="T48" s="119">
        <f t="shared" si="29"/>
        <v>0.48101265822784811</v>
      </c>
      <c r="U48" s="120"/>
      <c r="W48" s="121">
        <f t="shared" si="30"/>
        <v>79</v>
      </c>
      <c r="X48" s="121" t="s">
        <v>153</v>
      </c>
      <c r="Z48" s="121">
        <f t="shared" si="31"/>
        <v>79</v>
      </c>
      <c r="AA48" s="121" t="s">
        <v>153</v>
      </c>
      <c r="AU48" s="121">
        <f t="shared" si="32"/>
        <v>79</v>
      </c>
      <c r="AV48" s="121" t="s">
        <v>144</v>
      </c>
    </row>
    <row r="49" spans="2:48" s="121" customFormat="1" hidden="1" x14ac:dyDescent="0.25">
      <c r="B49" s="101">
        <v>6</v>
      </c>
      <c r="C49" s="122" t="s">
        <v>61</v>
      </c>
      <c r="D49" s="101">
        <v>75</v>
      </c>
      <c r="E49" s="98">
        <v>74</v>
      </c>
      <c r="F49" s="98">
        <f t="shared" si="24"/>
        <v>74</v>
      </c>
      <c r="G49" s="98"/>
      <c r="H49" s="98"/>
      <c r="I49" s="102">
        <f t="shared" si="25"/>
        <v>1</v>
      </c>
      <c r="J49" s="107">
        <v>75</v>
      </c>
      <c r="K49" s="65">
        <f t="shared" si="26"/>
        <v>1</v>
      </c>
      <c r="L49" s="104">
        <v>75</v>
      </c>
      <c r="M49" s="66">
        <f t="shared" si="27"/>
        <v>1</v>
      </c>
      <c r="N49" s="105">
        <v>75</v>
      </c>
      <c r="O49" s="106">
        <f t="shared" si="33"/>
        <v>1</v>
      </c>
      <c r="P49" s="98">
        <v>1</v>
      </c>
      <c r="Q49" s="98">
        <v>1</v>
      </c>
      <c r="R49" s="64">
        <f t="shared" si="28"/>
        <v>1</v>
      </c>
      <c r="S49" s="88">
        <v>63</v>
      </c>
      <c r="T49" s="119">
        <f t="shared" si="29"/>
        <v>0.84</v>
      </c>
      <c r="U49" s="120"/>
      <c r="W49" s="121">
        <f t="shared" si="30"/>
        <v>75</v>
      </c>
      <c r="X49" s="121" t="s">
        <v>153</v>
      </c>
      <c r="Z49" s="121">
        <f t="shared" si="31"/>
        <v>75</v>
      </c>
      <c r="AA49" s="121" t="s">
        <v>153</v>
      </c>
      <c r="AU49" s="121">
        <f t="shared" si="32"/>
        <v>75</v>
      </c>
      <c r="AV49" s="121" t="s">
        <v>144</v>
      </c>
    </row>
    <row r="50" spans="2:48" s="121" customFormat="1" hidden="1" x14ac:dyDescent="0.25">
      <c r="B50" s="101">
        <v>7</v>
      </c>
      <c r="C50" s="122" t="s">
        <v>62</v>
      </c>
      <c r="D50" s="101">
        <v>38</v>
      </c>
      <c r="E50" s="98">
        <v>29</v>
      </c>
      <c r="F50" s="98">
        <f t="shared" si="24"/>
        <v>29</v>
      </c>
      <c r="G50" s="98"/>
      <c r="H50" s="98"/>
      <c r="I50" s="102">
        <f t="shared" si="25"/>
        <v>1</v>
      </c>
      <c r="J50" s="107">
        <v>38</v>
      </c>
      <c r="K50" s="65">
        <f t="shared" si="26"/>
        <v>1</v>
      </c>
      <c r="L50" s="104">
        <v>38</v>
      </c>
      <c r="M50" s="66">
        <f t="shared" si="27"/>
        <v>1</v>
      </c>
      <c r="N50" s="105">
        <v>38</v>
      </c>
      <c r="O50" s="106">
        <f t="shared" si="33"/>
        <v>1</v>
      </c>
      <c r="P50" s="98">
        <v>9</v>
      </c>
      <c r="Q50" s="98">
        <v>9</v>
      </c>
      <c r="R50" s="64">
        <f t="shared" si="28"/>
        <v>1</v>
      </c>
      <c r="S50" s="88">
        <v>38</v>
      </c>
      <c r="T50" s="119">
        <f t="shared" si="29"/>
        <v>1</v>
      </c>
      <c r="U50" s="120"/>
      <c r="W50" s="121">
        <f t="shared" si="30"/>
        <v>38</v>
      </c>
      <c r="X50" s="121" t="s">
        <v>153</v>
      </c>
      <c r="Z50" s="121">
        <f t="shared" si="31"/>
        <v>38</v>
      </c>
      <c r="AA50" s="121" t="s">
        <v>153</v>
      </c>
      <c r="AU50" s="121">
        <f t="shared" si="32"/>
        <v>38</v>
      </c>
      <c r="AV50" s="121" t="s">
        <v>144</v>
      </c>
    </row>
    <row r="51" spans="2:48" s="126" customFormat="1" hidden="1" x14ac:dyDescent="0.25">
      <c r="B51" s="280" t="s">
        <v>46</v>
      </c>
      <c r="C51" s="280"/>
      <c r="D51" s="123">
        <f>SUM(D44:D50)</f>
        <v>642</v>
      </c>
      <c r="E51" s="123">
        <f>SUM(E44:E50)</f>
        <v>541</v>
      </c>
      <c r="F51" s="123">
        <f>SUM(F44:F50)</f>
        <v>541</v>
      </c>
      <c r="G51" s="123"/>
      <c r="H51" s="123"/>
      <c r="I51" s="124">
        <f>F51/E51</f>
        <v>1</v>
      </c>
      <c r="J51" s="123">
        <f>SUM(J44:J50)</f>
        <v>642</v>
      </c>
      <c r="K51" s="124">
        <f t="shared" si="26"/>
        <v>1</v>
      </c>
      <c r="L51" s="123">
        <f>SUM(L44:L50)</f>
        <v>642</v>
      </c>
      <c r="M51" s="124">
        <f t="shared" si="27"/>
        <v>1</v>
      </c>
      <c r="N51" s="123">
        <f>SUM(N44:N50)</f>
        <v>642</v>
      </c>
      <c r="O51" s="124">
        <f>N51/(D51)</f>
        <v>1</v>
      </c>
      <c r="P51" s="123">
        <f>SUM(P44:P50)</f>
        <v>101</v>
      </c>
      <c r="Q51" s="123">
        <f>SUM(Q44:Q50)</f>
        <v>101</v>
      </c>
      <c r="R51" s="124">
        <f>Q51/P51</f>
        <v>1</v>
      </c>
      <c r="S51" s="123">
        <f>SUM(S44:S50)</f>
        <v>442</v>
      </c>
      <c r="T51" s="124">
        <f t="shared" si="29"/>
        <v>0.68847352024922115</v>
      </c>
      <c r="U51" s="125"/>
    </row>
    <row r="52" spans="2:48" s="121" customFormat="1" x14ac:dyDescent="0.25">
      <c r="B52" s="281" t="s">
        <v>16</v>
      </c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3"/>
      <c r="U52" s="120"/>
    </row>
    <row r="53" spans="2:48" s="121" customFormat="1" x14ac:dyDescent="0.25">
      <c r="B53" s="101">
        <v>1</v>
      </c>
      <c r="C53" s="168" t="s">
        <v>63</v>
      </c>
      <c r="D53" s="101">
        <f>170-12</f>
        <v>158</v>
      </c>
      <c r="E53" s="98">
        <v>150</v>
      </c>
      <c r="F53" s="98">
        <f>E53-5</f>
        <v>145</v>
      </c>
      <c r="G53" s="102">
        <f t="shared" ref="G53:G59" si="34">F53/E53</f>
        <v>0.96666666666666667</v>
      </c>
      <c r="H53" s="98">
        <f>E53-6</f>
        <v>144</v>
      </c>
      <c r="I53" s="102">
        <f t="shared" ref="I53:I58" si="35">H53/E53</f>
        <v>0.96</v>
      </c>
      <c r="J53" s="107">
        <f>D53</f>
        <v>158</v>
      </c>
      <c r="K53" s="65">
        <f t="shared" ref="K53:K59" si="36">J53/D53</f>
        <v>1</v>
      </c>
      <c r="L53" s="104">
        <f>D53</f>
        <v>158</v>
      </c>
      <c r="M53" s="66">
        <f t="shared" ref="M53:M59" si="37">L53/D53</f>
        <v>1</v>
      </c>
      <c r="N53" s="105">
        <f>L53</f>
        <v>158</v>
      </c>
      <c r="O53" s="106">
        <f t="shared" ref="O53:O58" si="38">N53/D53</f>
        <v>1</v>
      </c>
      <c r="P53" s="164">
        <f>9-1</f>
        <v>8</v>
      </c>
      <c r="Q53" s="164">
        <f>P53</f>
        <v>8</v>
      </c>
      <c r="R53" s="165">
        <f t="shared" ref="R53:R57" si="39">Q53/P53</f>
        <v>1</v>
      </c>
      <c r="S53" s="88">
        <f t="shared" ref="S53:S58" si="40">D53</f>
        <v>158</v>
      </c>
      <c r="T53" s="119">
        <f t="shared" ref="T53:T59" si="41">S53/D53</f>
        <v>1</v>
      </c>
      <c r="U53" s="120"/>
      <c r="W53" s="121">
        <f t="shared" ref="W53:W58" si="42">E53+P53</f>
        <v>158</v>
      </c>
      <c r="X53" s="121" t="s">
        <v>168</v>
      </c>
      <c r="Z53" s="121">
        <f t="shared" ref="Z53:Z58" si="43">E53+P53</f>
        <v>158</v>
      </c>
      <c r="AA53" s="121" t="s">
        <v>153</v>
      </c>
      <c r="AU53" s="121">
        <f t="shared" ref="AU53:AU58" si="44">F53+Q53</f>
        <v>153</v>
      </c>
      <c r="AV53" s="121" t="s">
        <v>144</v>
      </c>
    </row>
    <row r="54" spans="2:48" s="121" customFormat="1" x14ac:dyDescent="0.25">
      <c r="B54" s="101">
        <v>2</v>
      </c>
      <c r="C54" s="122" t="s">
        <v>64</v>
      </c>
      <c r="D54" s="101">
        <f>125-3</f>
        <v>122</v>
      </c>
      <c r="E54" s="98">
        <f>D54</f>
        <v>122</v>
      </c>
      <c r="F54" s="98">
        <f t="shared" ref="F54" si="45">E54</f>
        <v>122</v>
      </c>
      <c r="G54" s="102">
        <f t="shared" si="34"/>
        <v>1</v>
      </c>
      <c r="H54" s="98">
        <f t="shared" ref="H54:H58" si="46">E54</f>
        <v>122</v>
      </c>
      <c r="I54" s="102">
        <f t="shared" si="35"/>
        <v>1</v>
      </c>
      <c r="J54" s="107">
        <f t="shared" ref="J54:J58" si="47">D54</f>
        <v>122</v>
      </c>
      <c r="K54" s="65">
        <f t="shared" si="36"/>
        <v>1</v>
      </c>
      <c r="L54" s="104">
        <f t="shared" ref="L54:L58" si="48">J54</f>
        <v>122</v>
      </c>
      <c r="M54" s="66">
        <f t="shared" si="37"/>
        <v>1</v>
      </c>
      <c r="N54" s="105">
        <f t="shared" ref="N54:N58" si="49">L54</f>
        <v>122</v>
      </c>
      <c r="O54" s="106">
        <f t="shared" si="38"/>
        <v>1</v>
      </c>
      <c r="P54" s="162"/>
      <c r="Q54" s="162"/>
      <c r="R54" s="163"/>
      <c r="S54" s="88">
        <f t="shared" si="40"/>
        <v>122</v>
      </c>
      <c r="T54" s="119">
        <f t="shared" si="41"/>
        <v>1</v>
      </c>
      <c r="U54" s="120"/>
      <c r="W54" s="121">
        <f t="shared" si="42"/>
        <v>122</v>
      </c>
      <c r="Z54" s="121">
        <f t="shared" si="43"/>
        <v>122</v>
      </c>
      <c r="AA54" s="121" t="s">
        <v>153</v>
      </c>
      <c r="AU54" s="121">
        <f t="shared" si="44"/>
        <v>122</v>
      </c>
      <c r="AV54" s="121" t="s">
        <v>144</v>
      </c>
    </row>
    <row r="55" spans="2:48" s="121" customFormat="1" x14ac:dyDescent="0.25">
      <c r="B55" s="101">
        <v>3</v>
      </c>
      <c r="C55" s="122" t="s">
        <v>65</v>
      </c>
      <c r="D55" s="101">
        <v>94</v>
      </c>
      <c r="E55" s="98">
        <v>90</v>
      </c>
      <c r="F55" s="98">
        <f>E55</f>
        <v>90</v>
      </c>
      <c r="G55" s="102">
        <f t="shared" si="34"/>
        <v>1</v>
      </c>
      <c r="H55" s="98">
        <f t="shared" si="46"/>
        <v>90</v>
      </c>
      <c r="I55" s="102">
        <f t="shared" si="35"/>
        <v>1</v>
      </c>
      <c r="J55" s="107">
        <f t="shared" si="47"/>
        <v>94</v>
      </c>
      <c r="K55" s="65">
        <f t="shared" si="36"/>
        <v>1</v>
      </c>
      <c r="L55" s="104">
        <f t="shared" si="48"/>
        <v>94</v>
      </c>
      <c r="M55" s="66">
        <f t="shared" si="37"/>
        <v>1</v>
      </c>
      <c r="N55" s="105">
        <v>93</v>
      </c>
      <c r="O55" s="106">
        <f t="shared" si="38"/>
        <v>0.98936170212765961</v>
      </c>
      <c r="P55" s="98">
        <f>D55-E55</f>
        <v>4</v>
      </c>
      <c r="Q55" s="98">
        <f>P55</f>
        <v>4</v>
      </c>
      <c r="R55" s="64">
        <f t="shared" si="39"/>
        <v>1</v>
      </c>
      <c r="S55" s="88">
        <f t="shared" si="40"/>
        <v>94</v>
      </c>
      <c r="T55" s="119">
        <f t="shared" si="41"/>
        <v>1</v>
      </c>
      <c r="U55" s="120"/>
      <c r="W55" s="121">
        <f t="shared" si="42"/>
        <v>94</v>
      </c>
      <c r="Z55" s="121">
        <f t="shared" si="43"/>
        <v>94</v>
      </c>
      <c r="AA55" s="121" t="s">
        <v>153</v>
      </c>
      <c r="AU55" s="121">
        <f t="shared" si="44"/>
        <v>94</v>
      </c>
      <c r="AV55" s="121" t="s">
        <v>144</v>
      </c>
    </row>
    <row r="56" spans="2:48" s="121" customFormat="1" x14ac:dyDescent="0.25">
      <c r="B56" s="101">
        <v>4</v>
      </c>
      <c r="C56" s="122" t="s">
        <v>66</v>
      </c>
      <c r="D56" s="101">
        <f>100-2</f>
        <v>98</v>
      </c>
      <c r="E56" s="98">
        <v>86</v>
      </c>
      <c r="F56" s="98">
        <f>E56</f>
        <v>86</v>
      </c>
      <c r="G56" s="102">
        <f t="shared" si="34"/>
        <v>1</v>
      </c>
      <c r="H56" s="98">
        <f t="shared" si="46"/>
        <v>86</v>
      </c>
      <c r="I56" s="102">
        <f t="shared" si="35"/>
        <v>1</v>
      </c>
      <c r="J56" s="107">
        <f t="shared" si="47"/>
        <v>98</v>
      </c>
      <c r="K56" s="65">
        <f t="shared" si="36"/>
        <v>1</v>
      </c>
      <c r="L56" s="104">
        <f t="shared" si="48"/>
        <v>98</v>
      </c>
      <c r="M56" s="66">
        <f t="shared" si="37"/>
        <v>1</v>
      </c>
      <c r="N56" s="105">
        <f t="shared" si="49"/>
        <v>98</v>
      </c>
      <c r="O56" s="106">
        <f t="shared" si="38"/>
        <v>1</v>
      </c>
      <c r="P56" s="98">
        <v>12</v>
      </c>
      <c r="Q56" s="98">
        <v>12</v>
      </c>
      <c r="R56" s="64">
        <f t="shared" si="39"/>
        <v>1</v>
      </c>
      <c r="S56" s="88">
        <f t="shared" si="40"/>
        <v>98</v>
      </c>
      <c r="T56" s="119">
        <f t="shared" si="41"/>
        <v>1</v>
      </c>
      <c r="U56" s="120"/>
      <c r="W56" s="121">
        <f t="shared" si="42"/>
        <v>98</v>
      </c>
      <c r="Z56" s="121">
        <f t="shared" si="43"/>
        <v>98</v>
      </c>
      <c r="AA56" s="121" t="s">
        <v>153</v>
      </c>
      <c r="AU56" s="121">
        <f t="shared" si="44"/>
        <v>98</v>
      </c>
      <c r="AV56" s="121" t="s">
        <v>144</v>
      </c>
    </row>
    <row r="57" spans="2:48" s="121" customFormat="1" x14ac:dyDescent="0.25">
      <c r="B57" s="101">
        <v>5</v>
      </c>
      <c r="C57" s="122" t="s">
        <v>67</v>
      </c>
      <c r="D57" s="101">
        <f>58-1</f>
        <v>57</v>
      </c>
      <c r="E57" s="98">
        <f>57-1</f>
        <v>56</v>
      </c>
      <c r="F57" s="98">
        <f>E57</f>
        <v>56</v>
      </c>
      <c r="G57" s="102">
        <f t="shared" si="34"/>
        <v>1</v>
      </c>
      <c r="H57" s="98">
        <f t="shared" si="46"/>
        <v>56</v>
      </c>
      <c r="I57" s="102">
        <f t="shared" si="35"/>
        <v>1</v>
      </c>
      <c r="J57" s="107">
        <f t="shared" si="47"/>
        <v>57</v>
      </c>
      <c r="K57" s="65">
        <f t="shared" si="36"/>
        <v>1</v>
      </c>
      <c r="L57" s="104">
        <f t="shared" si="48"/>
        <v>57</v>
      </c>
      <c r="M57" s="66">
        <f t="shared" si="37"/>
        <v>1</v>
      </c>
      <c r="N57" s="105">
        <f t="shared" si="49"/>
        <v>57</v>
      </c>
      <c r="O57" s="106">
        <f t="shared" si="38"/>
        <v>1</v>
      </c>
      <c r="P57" s="98">
        <f>D57-E57</f>
        <v>1</v>
      </c>
      <c r="Q57" s="98">
        <f>P57</f>
        <v>1</v>
      </c>
      <c r="R57" s="64">
        <f t="shared" si="39"/>
        <v>1</v>
      </c>
      <c r="S57" s="88">
        <f t="shared" si="40"/>
        <v>57</v>
      </c>
      <c r="T57" s="119">
        <f t="shared" si="41"/>
        <v>1</v>
      </c>
      <c r="U57" s="120"/>
      <c r="W57" s="121">
        <f t="shared" si="42"/>
        <v>57</v>
      </c>
      <c r="Z57" s="121">
        <f t="shared" si="43"/>
        <v>57</v>
      </c>
      <c r="AA57" s="121" t="s">
        <v>153</v>
      </c>
      <c r="AU57" s="121">
        <f t="shared" si="44"/>
        <v>57</v>
      </c>
      <c r="AV57" s="121" t="s">
        <v>144</v>
      </c>
    </row>
    <row r="58" spans="2:48" s="121" customFormat="1" x14ac:dyDescent="0.25">
      <c r="B58" s="101">
        <v>6</v>
      </c>
      <c r="C58" s="122" t="s">
        <v>154</v>
      </c>
      <c r="D58" s="101">
        <v>18</v>
      </c>
      <c r="E58" s="98">
        <f>18</f>
        <v>18</v>
      </c>
      <c r="F58" s="98">
        <f>E58</f>
        <v>18</v>
      </c>
      <c r="G58" s="102">
        <f t="shared" si="34"/>
        <v>1</v>
      </c>
      <c r="H58" s="98">
        <f t="shared" si="46"/>
        <v>18</v>
      </c>
      <c r="I58" s="102">
        <f t="shared" si="35"/>
        <v>1</v>
      </c>
      <c r="J58" s="107">
        <f t="shared" si="47"/>
        <v>18</v>
      </c>
      <c r="K58" s="65">
        <f t="shared" si="36"/>
        <v>1</v>
      </c>
      <c r="L58" s="104">
        <f t="shared" si="48"/>
        <v>18</v>
      </c>
      <c r="M58" s="66">
        <f t="shared" si="37"/>
        <v>1</v>
      </c>
      <c r="N58" s="105">
        <f t="shared" si="49"/>
        <v>18</v>
      </c>
      <c r="O58" s="106">
        <f t="shared" si="38"/>
        <v>1</v>
      </c>
      <c r="P58" s="162"/>
      <c r="Q58" s="162"/>
      <c r="R58" s="163"/>
      <c r="S58" s="88">
        <f t="shared" si="40"/>
        <v>18</v>
      </c>
      <c r="T58" s="119">
        <f t="shared" si="41"/>
        <v>1</v>
      </c>
      <c r="U58" s="120"/>
      <c r="W58" s="121">
        <f t="shared" si="42"/>
        <v>18</v>
      </c>
      <c r="Z58" s="121">
        <f t="shared" si="43"/>
        <v>18</v>
      </c>
      <c r="AA58" s="121" t="s">
        <v>153</v>
      </c>
      <c r="AU58" s="121">
        <f t="shared" si="44"/>
        <v>18</v>
      </c>
      <c r="AV58" s="121" t="s">
        <v>144</v>
      </c>
    </row>
    <row r="59" spans="2:48" s="126" customFormat="1" x14ac:dyDescent="0.25">
      <c r="B59" s="280" t="s">
        <v>46</v>
      </c>
      <c r="C59" s="280"/>
      <c r="D59" s="123">
        <f>SUM(D53:D58)</f>
        <v>547</v>
      </c>
      <c r="E59" s="123">
        <f>SUM(E53:E58)</f>
        <v>522</v>
      </c>
      <c r="F59" s="123">
        <f>SUM(F53:F58)</f>
        <v>517</v>
      </c>
      <c r="G59" s="124">
        <f t="shared" si="34"/>
        <v>0.99042145593869735</v>
      </c>
      <c r="H59" s="123">
        <f>SUM(H53:H58)</f>
        <v>516</v>
      </c>
      <c r="I59" s="124">
        <f>H59/H59</f>
        <v>1</v>
      </c>
      <c r="J59" s="123">
        <f>SUM(J53:J58)</f>
        <v>547</v>
      </c>
      <c r="K59" s="124">
        <f t="shared" si="36"/>
        <v>1</v>
      </c>
      <c r="L59" s="123">
        <f>SUM(L53:L58)</f>
        <v>547</v>
      </c>
      <c r="M59" s="124">
        <f t="shared" si="37"/>
        <v>1</v>
      </c>
      <c r="N59" s="123">
        <f>SUM(N53:N58)</f>
        <v>546</v>
      </c>
      <c r="O59" s="124">
        <f>N59/(D59)</f>
        <v>0.9981718464351006</v>
      </c>
      <c r="P59" s="123">
        <f>SUM(P53:P58)</f>
        <v>25</v>
      </c>
      <c r="Q59" s="123">
        <f>SUM(Q53:Q58)</f>
        <v>25</v>
      </c>
      <c r="R59" s="124">
        <f>Q59/P59</f>
        <v>1</v>
      </c>
      <c r="S59" s="123">
        <f>SUM(S53:S58)</f>
        <v>547</v>
      </c>
      <c r="T59" s="124">
        <f t="shared" si="41"/>
        <v>1</v>
      </c>
      <c r="U59" s="125"/>
      <c r="W59" s="121">
        <f>E59+P59</f>
        <v>547</v>
      </c>
      <c r="X59" s="121"/>
    </row>
    <row r="60" spans="2:48" s="121" customFormat="1" hidden="1" x14ac:dyDescent="0.25">
      <c r="B60" s="281" t="s">
        <v>68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3"/>
      <c r="U60" s="120"/>
    </row>
    <row r="61" spans="2:48" s="121" customFormat="1" hidden="1" x14ac:dyDescent="0.25">
      <c r="B61" s="101">
        <v>1</v>
      </c>
      <c r="C61" s="122" t="s">
        <v>69</v>
      </c>
      <c r="D61" s="101">
        <v>228</v>
      </c>
      <c r="E61" s="98">
        <v>226</v>
      </c>
      <c r="F61" s="98">
        <f t="shared" ref="F61:F78" si="50">E61</f>
        <v>226</v>
      </c>
      <c r="G61" s="98"/>
      <c r="H61" s="98"/>
      <c r="I61" s="102">
        <f t="shared" ref="I61:I73" si="51">F61/E61</f>
        <v>1</v>
      </c>
      <c r="J61" s="107">
        <v>228</v>
      </c>
      <c r="K61" s="65">
        <f t="shared" ref="K61:K79" si="52">J61/D61</f>
        <v>1</v>
      </c>
      <c r="L61" s="104">
        <v>228</v>
      </c>
      <c r="M61" s="66">
        <f t="shared" ref="M61:M79" si="53">L61/D61</f>
        <v>1</v>
      </c>
      <c r="N61" s="105">
        <v>228</v>
      </c>
      <c r="O61" s="106">
        <f t="shared" ref="O61:O78" si="54">N61/D61</f>
        <v>1</v>
      </c>
      <c r="P61" s="98">
        <v>2</v>
      </c>
      <c r="Q61" s="98">
        <v>2</v>
      </c>
      <c r="R61" s="64">
        <f t="shared" ref="R61:R76" si="55">Q61/P61</f>
        <v>1</v>
      </c>
      <c r="S61" s="88">
        <v>176</v>
      </c>
      <c r="T61" s="119">
        <f t="shared" ref="T61:T79" si="56">S61/D61</f>
        <v>0.77192982456140347</v>
      </c>
      <c r="U61" s="120"/>
      <c r="V61" s="121" t="s">
        <v>169</v>
      </c>
      <c r="W61" s="121">
        <f t="shared" ref="W61:W79" si="57">E61+P61</f>
        <v>228</v>
      </c>
      <c r="Z61" s="121">
        <f t="shared" ref="Z61:Z78" si="58">E61+P61</f>
        <v>228</v>
      </c>
      <c r="AA61" s="121" t="s">
        <v>153</v>
      </c>
      <c r="AU61" s="121">
        <f t="shared" ref="AU61:AU78" si="59">F61+Q61</f>
        <v>228</v>
      </c>
      <c r="AV61" s="121" t="s">
        <v>144</v>
      </c>
    </row>
    <row r="62" spans="2:48" s="121" customFormat="1" hidden="1" x14ac:dyDescent="0.25">
      <c r="B62" s="101">
        <v>2</v>
      </c>
      <c r="C62" s="122" t="s">
        <v>70</v>
      </c>
      <c r="D62" s="101">
        <v>73</v>
      </c>
      <c r="E62" s="98">
        <v>64</v>
      </c>
      <c r="F62" s="98">
        <f t="shared" si="50"/>
        <v>64</v>
      </c>
      <c r="G62" s="98"/>
      <c r="H62" s="98"/>
      <c r="I62" s="102">
        <v>1</v>
      </c>
      <c r="J62" s="107">
        <v>73</v>
      </c>
      <c r="K62" s="65">
        <f t="shared" si="52"/>
        <v>1</v>
      </c>
      <c r="L62" s="104">
        <v>73</v>
      </c>
      <c r="M62" s="66">
        <f t="shared" si="53"/>
        <v>1</v>
      </c>
      <c r="N62" s="105">
        <v>73</v>
      </c>
      <c r="O62" s="106">
        <f t="shared" si="54"/>
        <v>1</v>
      </c>
      <c r="P62" s="98">
        <v>9</v>
      </c>
      <c r="Q62" s="98">
        <v>9</v>
      </c>
      <c r="R62" s="64">
        <f t="shared" si="55"/>
        <v>1</v>
      </c>
      <c r="S62" s="88">
        <v>69</v>
      </c>
      <c r="T62" s="119">
        <f t="shared" si="56"/>
        <v>0.9452054794520548</v>
      </c>
      <c r="U62" s="120"/>
      <c r="W62" s="121">
        <f t="shared" si="57"/>
        <v>73</v>
      </c>
      <c r="Z62" s="121">
        <f t="shared" si="58"/>
        <v>73</v>
      </c>
      <c r="AA62" s="121" t="s">
        <v>153</v>
      </c>
      <c r="AU62" s="121">
        <f t="shared" si="59"/>
        <v>73</v>
      </c>
      <c r="AV62" s="121" t="s">
        <v>144</v>
      </c>
    </row>
    <row r="63" spans="2:48" s="121" customFormat="1" hidden="1" x14ac:dyDescent="0.25">
      <c r="B63" s="101">
        <v>3</v>
      </c>
      <c r="C63" s="122" t="s">
        <v>71</v>
      </c>
      <c r="D63" s="101">
        <v>62</v>
      </c>
      <c r="E63" s="98">
        <v>61</v>
      </c>
      <c r="F63" s="98">
        <f t="shared" si="50"/>
        <v>61</v>
      </c>
      <c r="G63" s="98"/>
      <c r="H63" s="98"/>
      <c r="I63" s="102">
        <v>1</v>
      </c>
      <c r="J63" s="107">
        <v>62</v>
      </c>
      <c r="K63" s="65">
        <f t="shared" si="52"/>
        <v>1</v>
      </c>
      <c r="L63" s="104">
        <v>62</v>
      </c>
      <c r="M63" s="66">
        <f t="shared" si="53"/>
        <v>1</v>
      </c>
      <c r="N63" s="105">
        <v>62</v>
      </c>
      <c r="O63" s="106">
        <f t="shared" si="54"/>
        <v>1</v>
      </c>
      <c r="P63" s="98">
        <v>1</v>
      </c>
      <c r="Q63" s="98">
        <v>1</v>
      </c>
      <c r="R63" s="64">
        <f t="shared" si="55"/>
        <v>1</v>
      </c>
      <c r="S63" s="88">
        <v>62</v>
      </c>
      <c r="T63" s="119">
        <f t="shared" si="56"/>
        <v>1</v>
      </c>
      <c r="U63" s="120"/>
      <c r="W63" s="121">
        <f t="shared" si="57"/>
        <v>62</v>
      </c>
      <c r="Z63" s="121">
        <f t="shared" si="58"/>
        <v>62</v>
      </c>
      <c r="AA63" s="121" t="s">
        <v>153</v>
      </c>
      <c r="AU63" s="121">
        <f t="shared" si="59"/>
        <v>62</v>
      </c>
      <c r="AV63" s="121" t="s">
        <v>144</v>
      </c>
    </row>
    <row r="64" spans="2:48" s="121" customFormat="1" hidden="1" x14ac:dyDescent="0.25">
      <c r="B64" s="101">
        <v>4</v>
      </c>
      <c r="C64" s="122" t="s">
        <v>72</v>
      </c>
      <c r="D64" s="101">
        <v>44</v>
      </c>
      <c r="E64" s="98">
        <v>42</v>
      </c>
      <c r="F64" s="98">
        <f t="shared" si="50"/>
        <v>42</v>
      </c>
      <c r="G64" s="98"/>
      <c r="H64" s="98"/>
      <c r="I64" s="102">
        <v>1</v>
      </c>
      <c r="J64" s="107">
        <v>44</v>
      </c>
      <c r="K64" s="65">
        <f t="shared" si="52"/>
        <v>1</v>
      </c>
      <c r="L64" s="104">
        <v>44</v>
      </c>
      <c r="M64" s="66">
        <f t="shared" si="53"/>
        <v>1</v>
      </c>
      <c r="N64" s="105">
        <v>44</v>
      </c>
      <c r="O64" s="106">
        <f t="shared" si="54"/>
        <v>1</v>
      </c>
      <c r="P64" s="98">
        <v>2</v>
      </c>
      <c r="Q64" s="98">
        <v>2</v>
      </c>
      <c r="R64" s="64">
        <v>1</v>
      </c>
      <c r="S64" s="88">
        <v>44</v>
      </c>
      <c r="T64" s="119">
        <f t="shared" si="56"/>
        <v>1</v>
      </c>
      <c r="U64" s="120"/>
      <c r="W64" s="121">
        <f t="shared" si="57"/>
        <v>44</v>
      </c>
      <c r="Z64" s="121">
        <f t="shared" si="58"/>
        <v>44</v>
      </c>
      <c r="AA64" s="121" t="s">
        <v>153</v>
      </c>
      <c r="AU64" s="121">
        <f t="shared" si="59"/>
        <v>44</v>
      </c>
      <c r="AV64" s="121" t="s">
        <v>144</v>
      </c>
    </row>
    <row r="65" spans="2:48" s="121" customFormat="1" hidden="1" x14ac:dyDescent="0.25">
      <c r="B65" s="101">
        <v>5</v>
      </c>
      <c r="C65" s="122" t="s">
        <v>73</v>
      </c>
      <c r="D65" s="101">
        <v>54</v>
      </c>
      <c r="E65" s="98">
        <v>44</v>
      </c>
      <c r="F65" s="98">
        <v>44</v>
      </c>
      <c r="G65" s="98"/>
      <c r="H65" s="98"/>
      <c r="I65" s="102">
        <f t="shared" si="51"/>
        <v>1</v>
      </c>
      <c r="J65" s="107">
        <v>54</v>
      </c>
      <c r="K65" s="65">
        <f t="shared" si="52"/>
        <v>1</v>
      </c>
      <c r="L65" s="104">
        <v>54</v>
      </c>
      <c r="M65" s="66">
        <f t="shared" si="53"/>
        <v>1</v>
      </c>
      <c r="N65" s="105">
        <v>54</v>
      </c>
      <c r="O65" s="106">
        <f t="shared" si="54"/>
        <v>1</v>
      </c>
      <c r="P65" s="98">
        <v>10</v>
      </c>
      <c r="Q65" s="98">
        <v>10</v>
      </c>
      <c r="R65" s="64">
        <f t="shared" si="55"/>
        <v>1</v>
      </c>
      <c r="S65" s="88">
        <v>54</v>
      </c>
      <c r="T65" s="119">
        <f t="shared" si="56"/>
        <v>1</v>
      </c>
      <c r="U65" s="120"/>
      <c r="W65" s="121">
        <f t="shared" si="57"/>
        <v>54</v>
      </c>
      <c r="Z65" s="121">
        <f t="shared" si="58"/>
        <v>54</v>
      </c>
      <c r="AA65" s="121" t="s">
        <v>153</v>
      </c>
      <c r="AU65" s="121">
        <f t="shared" si="59"/>
        <v>54</v>
      </c>
      <c r="AV65" s="121" t="s">
        <v>144</v>
      </c>
    </row>
    <row r="66" spans="2:48" s="121" customFormat="1" hidden="1" x14ac:dyDescent="0.25">
      <c r="B66" s="101">
        <v>6</v>
      </c>
      <c r="C66" s="122" t="s">
        <v>74</v>
      </c>
      <c r="D66" s="101">
        <v>22</v>
      </c>
      <c r="E66" s="98">
        <v>16</v>
      </c>
      <c r="F66" s="98">
        <f t="shared" si="50"/>
        <v>16</v>
      </c>
      <c r="G66" s="98"/>
      <c r="H66" s="98"/>
      <c r="I66" s="102">
        <f t="shared" si="51"/>
        <v>1</v>
      </c>
      <c r="J66" s="107">
        <v>22</v>
      </c>
      <c r="K66" s="65">
        <f t="shared" si="52"/>
        <v>1</v>
      </c>
      <c r="L66" s="104">
        <v>22</v>
      </c>
      <c r="M66" s="66">
        <f t="shared" si="53"/>
        <v>1</v>
      </c>
      <c r="N66" s="105">
        <v>22</v>
      </c>
      <c r="O66" s="106">
        <f t="shared" si="54"/>
        <v>1</v>
      </c>
      <c r="P66" s="98">
        <v>6</v>
      </c>
      <c r="Q66" s="98">
        <v>6</v>
      </c>
      <c r="R66" s="64">
        <f t="shared" si="55"/>
        <v>1</v>
      </c>
      <c r="S66" s="88">
        <v>22</v>
      </c>
      <c r="T66" s="119">
        <f t="shared" si="56"/>
        <v>1</v>
      </c>
      <c r="U66" s="120"/>
      <c r="W66" s="121">
        <f t="shared" si="57"/>
        <v>22</v>
      </c>
      <c r="Z66" s="121">
        <f t="shared" si="58"/>
        <v>22</v>
      </c>
      <c r="AA66" s="121" t="s">
        <v>153</v>
      </c>
      <c r="AU66" s="121">
        <f t="shared" si="59"/>
        <v>22</v>
      </c>
      <c r="AV66" s="121" t="s">
        <v>144</v>
      </c>
    </row>
    <row r="67" spans="2:48" s="121" customFormat="1" hidden="1" x14ac:dyDescent="0.25">
      <c r="B67" s="101">
        <v>7</v>
      </c>
      <c r="C67" s="122" t="s">
        <v>75</v>
      </c>
      <c r="D67" s="101">
        <v>50</v>
      </c>
      <c r="E67" s="98">
        <v>50</v>
      </c>
      <c r="F67" s="98">
        <v>50</v>
      </c>
      <c r="G67" s="98"/>
      <c r="H67" s="98"/>
      <c r="I67" s="102">
        <v>1</v>
      </c>
      <c r="J67" s="107">
        <v>50</v>
      </c>
      <c r="K67" s="65">
        <f t="shared" si="52"/>
        <v>1</v>
      </c>
      <c r="L67" s="104">
        <v>50</v>
      </c>
      <c r="M67" s="66">
        <f t="shared" si="53"/>
        <v>1</v>
      </c>
      <c r="N67" s="105">
        <v>50</v>
      </c>
      <c r="O67" s="106">
        <f t="shared" si="54"/>
        <v>1</v>
      </c>
      <c r="P67" s="98">
        <v>0</v>
      </c>
      <c r="Q67" s="98">
        <v>0</v>
      </c>
      <c r="R67" s="64">
        <v>1</v>
      </c>
      <c r="S67" s="88">
        <v>50</v>
      </c>
      <c r="T67" s="119">
        <f t="shared" si="56"/>
        <v>1</v>
      </c>
      <c r="U67" s="120"/>
      <c r="W67" s="121">
        <f t="shared" si="57"/>
        <v>50</v>
      </c>
      <c r="Z67" s="121">
        <f t="shared" si="58"/>
        <v>50</v>
      </c>
      <c r="AA67" s="121" t="s">
        <v>153</v>
      </c>
      <c r="AU67" s="121">
        <f t="shared" si="59"/>
        <v>50</v>
      </c>
      <c r="AV67" s="121" t="s">
        <v>144</v>
      </c>
    </row>
    <row r="68" spans="2:48" s="121" customFormat="1" hidden="1" x14ac:dyDescent="0.25">
      <c r="B68" s="101">
        <v>8</v>
      </c>
      <c r="C68" s="122" t="s">
        <v>76</v>
      </c>
      <c r="D68" s="101">
        <v>25</v>
      </c>
      <c r="E68" s="98">
        <v>24</v>
      </c>
      <c r="F68" s="98">
        <v>24</v>
      </c>
      <c r="G68" s="98"/>
      <c r="H68" s="98"/>
      <c r="I68" s="102">
        <v>1</v>
      </c>
      <c r="J68" s="107">
        <v>25</v>
      </c>
      <c r="K68" s="65">
        <f t="shared" si="52"/>
        <v>1</v>
      </c>
      <c r="L68" s="104">
        <v>25</v>
      </c>
      <c r="M68" s="66">
        <f t="shared" si="53"/>
        <v>1</v>
      </c>
      <c r="N68" s="105">
        <v>25</v>
      </c>
      <c r="O68" s="106">
        <f t="shared" si="54"/>
        <v>1</v>
      </c>
      <c r="P68" s="98">
        <v>1</v>
      </c>
      <c r="Q68" s="98">
        <v>1</v>
      </c>
      <c r="R68" s="64">
        <v>1</v>
      </c>
      <c r="S68" s="88">
        <v>25</v>
      </c>
      <c r="T68" s="119">
        <f t="shared" si="56"/>
        <v>1</v>
      </c>
      <c r="U68" s="120"/>
      <c r="W68" s="121">
        <f t="shared" si="57"/>
        <v>25</v>
      </c>
      <c r="Z68" s="121">
        <f t="shared" si="58"/>
        <v>25</v>
      </c>
      <c r="AA68" s="121" t="s">
        <v>153</v>
      </c>
      <c r="AU68" s="121">
        <f t="shared" si="59"/>
        <v>25</v>
      </c>
      <c r="AV68" s="121" t="s">
        <v>144</v>
      </c>
    </row>
    <row r="69" spans="2:48" s="121" customFormat="1" hidden="1" x14ac:dyDescent="0.25">
      <c r="B69" s="101">
        <v>9</v>
      </c>
      <c r="C69" s="122" t="s">
        <v>77</v>
      </c>
      <c r="D69" s="101">
        <v>29</v>
      </c>
      <c r="E69" s="98">
        <f t="shared" ref="E69:E78" si="60">D69-P69</f>
        <v>24</v>
      </c>
      <c r="F69" s="98">
        <f t="shared" si="50"/>
        <v>24</v>
      </c>
      <c r="G69" s="98"/>
      <c r="H69" s="98"/>
      <c r="I69" s="102">
        <v>1</v>
      </c>
      <c r="J69" s="107">
        <v>29</v>
      </c>
      <c r="K69" s="65">
        <f t="shared" si="52"/>
        <v>1</v>
      </c>
      <c r="L69" s="104">
        <v>29</v>
      </c>
      <c r="M69" s="66">
        <f t="shared" si="53"/>
        <v>1</v>
      </c>
      <c r="N69" s="105">
        <v>29</v>
      </c>
      <c r="O69" s="106">
        <f t="shared" si="54"/>
        <v>1</v>
      </c>
      <c r="P69" s="98">
        <v>5</v>
      </c>
      <c r="Q69" s="98">
        <v>5</v>
      </c>
      <c r="R69" s="64">
        <f t="shared" si="55"/>
        <v>1</v>
      </c>
      <c r="S69" s="88">
        <v>28</v>
      </c>
      <c r="T69" s="119">
        <f t="shared" si="56"/>
        <v>0.96551724137931039</v>
      </c>
      <c r="U69" s="120"/>
      <c r="W69" s="121">
        <f t="shared" si="57"/>
        <v>29</v>
      </c>
      <c r="Z69" s="121">
        <f t="shared" si="58"/>
        <v>29</v>
      </c>
      <c r="AA69" s="121" t="s">
        <v>153</v>
      </c>
      <c r="AU69" s="121">
        <f t="shared" si="59"/>
        <v>29</v>
      </c>
      <c r="AV69" s="121" t="s">
        <v>144</v>
      </c>
    </row>
    <row r="70" spans="2:48" s="121" customFormat="1" hidden="1" x14ac:dyDescent="0.25">
      <c r="B70" s="101">
        <v>10</v>
      </c>
      <c r="C70" s="122" t="s">
        <v>78</v>
      </c>
      <c r="D70" s="101">
        <v>10</v>
      </c>
      <c r="E70" s="98">
        <v>10</v>
      </c>
      <c r="F70" s="98">
        <f t="shared" si="50"/>
        <v>10</v>
      </c>
      <c r="G70" s="98"/>
      <c r="H70" s="98"/>
      <c r="I70" s="102">
        <v>1</v>
      </c>
      <c r="J70" s="107">
        <v>10</v>
      </c>
      <c r="K70" s="65">
        <f t="shared" si="52"/>
        <v>1</v>
      </c>
      <c r="L70" s="104">
        <v>10</v>
      </c>
      <c r="M70" s="66">
        <f t="shared" si="53"/>
        <v>1</v>
      </c>
      <c r="N70" s="105">
        <v>10</v>
      </c>
      <c r="O70" s="106">
        <f t="shared" si="54"/>
        <v>1</v>
      </c>
      <c r="P70" s="98">
        <v>0</v>
      </c>
      <c r="Q70" s="98">
        <v>0</v>
      </c>
      <c r="R70" s="64">
        <v>1</v>
      </c>
      <c r="S70" s="88">
        <v>10</v>
      </c>
      <c r="T70" s="119">
        <f t="shared" si="56"/>
        <v>1</v>
      </c>
      <c r="U70" s="120"/>
      <c r="W70" s="121">
        <f t="shared" si="57"/>
        <v>10</v>
      </c>
      <c r="Z70" s="121">
        <f t="shared" si="58"/>
        <v>10</v>
      </c>
      <c r="AA70" s="121" t="s">
        <v>153</v>
      </c>
      <c r="AU70" s="121">
        <f t="shared" si="59"/>
        <v>10</v>
      </c>
      <c r="AV70" s="121" t="s">
        <v>144</v>
      </c>
    </row>
    <row r="71" spans="2:48" s="121" customFormat="1" hidden="1" x14ac:dyDescent="0.25">
      <c r="B71" s="101">
        <v>11</v>
      </c>
      <c r="C71" s="122" t="s">
        <v>79</v>
      </c>
      <c r="D71" s="101">
        <v>10</v>
      </c>
      <c r="E71" s="98">
        <v>10</v>
      </c>
      <c r="F71" s="98">
        <v>10</v>
      </c>
      <c r="G71" s="98"/>
      <c r="H71" s="98"/>
      <c r="I71" s="102">
        <v>1</v>
      </c>
      <c r="J71" s="107">
        <v>10</v>
      </c>
      <c r="K71" s="65">
        <f t="shared" si="52"/>
        <v>1</v>
      </c>
      <c r="L71" s="104">
        <v>10</v>
      </c>
      <c r="M71" s="66">
        <f t="shared" si="53"/>
        <v>1</v>
      </c>
      <c r="N71" s="105">
        <v>10</v>
      </c>
      <c r="O71" s="106">
        <f t="shared" si="54"/>
        <v>1</v>
      </c>
      <c r="P71" s="98">
        <v>0</v>
      </c>
      <c r="Q71" s="98">
        <v>0</v>
      </c>
      <c r="R71" s="64">
        <v>1</v>
      </c>
      <c r="S71" s="88">
        <v>10</v>
      </c>
      <c r="T71" s="119">
        <f t="shared" si="56"/>
        <v>1</v>
      </c>
      <c r="U71" s="120"/>
      <c r="W71" s="121">
        <f t="shared" si="57"/>
        <v>10</v>
      </c>
      <c r="Z71" s="121">
        <f t="shared" si="58"/>
        <v>10</v>
      </c>
      <c r="AA71" s="121" t="s">
        <v>153</v>
      </c>
      <c r="AU71" s="121">
        <f t="shared" si="59"/>
        <v>10</v>
      </c>
      <c r="AV71" s="121" t="s">
        <v>144</v>
      </c>
    </row>
    <row r="72" spans="2:48" s="121" customFormat="1" hidden="1" x14ac:dyDescent="0.25">
      <c r="B72" s="101">
        <v>12</v>
      </c>
      <c r="C72" s="122" t="s">
        <v>80</v>
      </c>
      <c r="D72" s="101">
        <v>12</v>
      </c>
      <c r="E72" s="98">
        <v>12</v>
      </c>
      <c r="F72" s="98">
        <f t="shared" si="50"/>
        <v>12</v>
      </c>
      <c r="G72" s="98"/>
      <c r="H72" s="98"/>
      <c r="I72" s="102">
        <v>1</v>
      </c>
      <c r="J72" s="107">
        <v>12</v>
      </c>
      <c r="K72" s="65">
        <f t="shared" si="52"/>
        <v>1</v>
      </c>
      <c r="L72" s="104">
        <v>12</v>
      </c>
      <c r="M72" s="66">
        <f t="shared" si="53"/>
        <v>1</v>
      </c>
      <c r="N72" s="105">
        <v>12</v>
      </c>
      <c r="O72" s="106">
        <f t="shared" si="54"/>
        <v>1</v>
      </c>
      <c r="P72" s="98">
        <v>0</v>
      </c>
      <c r="Q72" s="98">
        <v>0</v>
      </c>
      <c r="R72" s="64">
        <v>1</v>
      </c>
      <c r="S72" s="88">
        <v>12</v>
      </c>
      <c r="T72" s="119">
        <f t="shared" si="56"/>
        <v>1</v>
      </c>
      <c r="U72" s="120"/>
      <c r="W72" s="121">
        <f t="shared" si="57"/>
        <v>12</v>
      </c>
      <c r="Z72" s="121">
        <f t="shared" si="58"/>
        <v>12</v>
      </c>
      <c r="AA72" s="121" t="s">
        <v>153</v>
      </c>
      <c r="AU72" s="121">
        <f t="shared" si="59"/>
        <v>12</v>
      </c>
      <c r="AV72" s="121" t="s">
        <v>144</v>
      </c>
    </row>
    <row r="73" spans="2:48" s="121" customFormat="1" hidden="1" x14ac:dyDescent="0.25">
      <c r="B73" s="101">
        <v>13</v>
      </c>
      <c r="C73" s="122" t="s">
        <v>81</v>
      </c>
      <c r="D73" s="101">
        <v>7</v>
      </c>
      <c r="E73" s="98">
        <f t="shared" si="60"/>
        <v>6</v>
      </c>
      <c r="F73" s="98">
        <f t="shared" si="50"/>
        <v>6</v>
      </c>
      <c r="G73" s="98"/>
      <c r="H73" s="98"/>
      <c r="I73" s="102">
        <f t="shared" si="51"/>
        <v>1</v>
      </c>
      <c r="J73" s="107">
        <v>7</v>
      </c>
      <c r="K73" s="65">
        <f t="shared" si="52"/>
        <v>1</v>
      </c>
      <c r="L73" s="104">
        <v>7</v>
      </c>
      <c r="M73" s="66">
        <f t="shared" si="53"/>
        <v>1</v>
      </c>
      <c r="N73" s="105">
        <v>7</v>
      </c>
      <c r="O73" s="106">
        <f t="shared" si="54"/>
        <v>1</v>
      </c>
      <c r="P73" s="98">
        <v>1</v>
      </c>
      <c r="Q73" s="98">
        <v>1</v>
      </c>
      <c r="R73" s="64">
        <f t="shared" si="55"/>
        <v>1</v>
      </c>
      <c r="S73" s="88">
        <v>7</v>
      </c>
      <c r="T73" s="119">
        <f t="shared" si="56"/>
        <v>1</v>
      </c>
      <c r="U73" s="120"/>
      <c r="W73" s="121">
        <f t="shared" si="57"/>
        <v>7</v>
      </c>
      <c r="Z73" s="121">
        <f t="shared" si="58"/>
        <v>7</v>
      </c>
      <c r="AA73" s="121" t="s">
        <v>153</v>
      </c>
      <c r="AU73" s="121">
        <f t="shared" si="59"/>
        <v>7</v>
      </c>
      <c r="AV73" s="121" t="s">
        <v>144</v>
      </c>
    </row>
    <row r="74" spans="2:48" s="121" customFormat="1" hidden="1" x14ac:dyDescent="0.25">
      <c r="B74" s="101">
        <v>14</v>
      </c>
      <c r="C74" s="122" t="s">
        <v>82</v>
      </c>
      <c r="D74" s="101">
        <v>8</v>
      </c>
      <c r="E74" s="98">
        <v>8</v>
      </c>
      <c r="F74" s="98">
        <f t="shared" si="50"/>
        <v>8</v>
      </c>
      <c r="G74" s="98"/>
      <c r="H74" s="98"/>
      <c r="I74" s="102">
        <v>1</v>
      </c>
      <c r="J74" s="107">
        <v>8</v>
      </c>
      <c r="K74" s="65">
        <f t="shared" si="52"/>
        <v>1</v>
      </c>
      <c r="L74" s="104">
        <v>8</v>
      </c>
      <c r="M74" s="66">
        <f t="shared" si="53"/>
        <v>1</v>
      </c>
      <c r="N74" s="105">
        <v>8</v>
      </c>
      <c r="O74" s="106">
        <f t="shared" si="54"/>
        <v>1</v>
      </c>
      <c r="P74" s="98">
        <v>0</v>
      </c>
      <c r="Q74" s="98">
        <v>0</v>
      </c>
      <c r="R74" s="64">
        <v>1</v>
      </c>
      <c r="S74" s="88">
        <v>8</v>
      </c>
      <c r="T74" s="119">
        <f t="shared" si="56"/>
        <v>1</v>
      </c>
      <c r="U74" s="120"/>
      <c r="W74" s="121">
        <f t="shared" si="57"/>
        <v>8</v>
      </c>
      <c r="Z74" s="121">
        <f t="shared" si="58"/>
        <v>8</v>
      </c>
      <c r="AA74" s="121" t="s">
        <v>153</v>
      </c>
      <c r="AU74" s="121">
        <f t="shared" si="59"/>
        <v>8</v>
      </c>
      <c r="AV74" s="121" t="s">
        <v>144</v>
      </c>
    </row>
    <row r="75" spans="2:48" s="121" customFormat="1" hidden="1" x14ac:dyDescent="0.25">
      <c r="B75" s="101">
        <v>15</v>
      </c>
      <c r="C75" s="122" t="s">
        <v>83</v>
      </c>
      <c r="D75" s="101">
        <v>20</v>
      </c>
      <c r="E75" s="98">
        <v>20</v>
      </c>
      <c r="F75" s="98">
        <v>20</v>
      </c>
      <c r="G75" s="98"/>
      <c r="H75" s="98"/>
      <c r="I75" s="102">
        <v>1</v>
      </c>
      <c r="J75" s="107">
        <v>20</v>
      </c>
      <c r="K75" s="65">
        <f t="shared" si="52"/>
        <v>1</v>
      </c>
      <c r="L75" s="104">
        <v>20</v>
      </c>
      <c r="M75" s="66">
        <f t="shared" si="53"/>
        <v>1</v>
      </c>
      <c r="N75" s="105">
        <v>20</v>
      </c>
      <c r="O75" s="106">
        <f t="shared" si="54"/>
        <v>1</v>
      </c>
      <c r="P75" s="98">
        <v>0</v>
      </c>
      <c r="Q75" s="98">
        <v>0</v>
      </c>
      <c r="R75" s="64">
        <v>1</v>
      </c>
      <c r="S75" s="88">
        <v>20</v>
      </c>
      <c r="T75" s="119">
        <f t="shared" si="56"/>
        <v>1</v>
      </c>
      <c r="U75" s="120"/>
      <c r="W75" s="121">
        <f t="shared" si="57"/>
        <v>20</v>
      </c>
      <c r="Z75" s="121">
        <f t="shared" si="58"/>
        <v>20</v>
      </c>
      <c r="AA75" s="121" t="s">
        <v>153</v>
      </c>
      <c r="AU75" s="121">
        <f t="shared" si="59"/>
        <v>20</v>
      </c>
      <c r="AV75" s="121" t="s">
        <v>144</v>
      </c>
    </row>
    <row r="76" spans="2:48" s="121" customFormat="1" hidden="1" x14ac:dyDescent="0.25">
      <c r="B76" s="101">
        <v>16</v>
      </c>
      <c r="C76" s="122" t="s">
        <v>84</v>
      </c>
      <c r="D76" s="101">
        <v>15</v>
      </c>
      <c r="E76" s="98">
        <v>11</v>
      </c>
      <c r="F76" s="98">
        <f t="shared" si="50"/>
        <v>11</v>
      </c>
      <c r="G76" s="98"/>
      <c r="H76" s="98"/>
      <c r="I76" s="102">
        <v>1</v>
      </c>
      <c r="J76" s="107">
        <v>15</v>
      </c>
      <c r="K76" s="65">
        <f t="shared" si="52"/>
        <v>1</v>
      </c>
      <c r="L76" s="104">
        <v>15</v>
      </c>
      <c r="M76" s="66">
        <f t="shared" si="53"/>
        <v>1</v>
      </c>
      <c r="N76" s="105">
        <v>15</v>
      </c>
      <c r="O76" s="106">
        <f t="shared" si="54"/>
        <v>1</v>
      </c>
      <c r="P76" s="98">
        <v>4</v>
      </c>
      <c r="Q76" s="98">
        <v>4</v>
      </c>
      <c r="R76" s="64">
        <f t="shared" si="55"/>
        <v>1</v>
      </c>
      <c r="S76" s="88">
        <v>6</v>
      </c>
      <c r="T76" s="119">
        <f t="shared" si="56"/>
        <v>0.4</v>
      </c>
      <c r="U76" s="120"/>
      <c r="W76" s="121">
        <f t="shared" si="57"/>
        <v>15</v>
      </c>
      <c r="Z76" s="121">
        <f t="shared" si="58"/>
        <v>15</v>
      </c>
      <c r="AA76" s="121" t="s">
        <v>153</v>
      </c>
      <c r="AU76" s="121">
        <f t="shared" si="59"/>
        <v>15</v>
      </c>
      <c r="AV76" s="121" t="s">
        <v>144</v>
      </c>
    </row>
    <row r="77" spans="2:48" s="121" customFormat="1" hidden="1" x14ac:dyDescent="0.25">
      <c r="B77" s="101">
        <v>17</v>
      </c>
      <c r="C77" s="122" t="s">
        <v>85</v>
      </c>
      <c r="D77" s="101">
        <v>5</v>
      </c>
      <c r="E77" s="98">
        <v>3</v>
      </c>
      <c r="F77" s="98">
        <v>3</v>
      </c>
      <c r="G77" s="98"/>
      <c r="H77" s="98"/>
      <c r="I77" s="102">
        <v>1</v>
      </c>
      <c r="J77" s="107">
        <v>5</v>
      </c>
      <c r="K77" s="65">
        <f t="shared" si="52"/>
        <v>1</v>
      </c>
      <c r="L77" s="104">
        <v>5</v>
      </c>
      <c r="M77" s="66">
        <f t="shared" si="53"/>
        <v>1</v>
      </c>
      <c r="N77" s="105">
        <v>5</v>
      </c>
      <c r="O77" s="106">
        <f t="shared" si="54"/>
        <v>1</v>
      </c>
      <c r="P77" s="98">
        <v>2</v>
      </c>
      <c r="Q77" s="98">
        <v>2</v>
      </c>
      <c r="R77" s="64">
        <v>1</v>
      </c>
      <c r="S77" s="88">
        <v>5</v>
      </c>
      <c r="T77" s="119">
        <f t="shared" si="56"/>
        <v>1</v>
      </c>
      <c r="U77" s="120"/>
      <c r="W77" s="121">
        <f t="shared" si="57"/>
        <v>5</v>
      </c>
      <c r="Z77" s="121">
        <f t="shared" si="58"/>
        <v>5</v>
      </c>
      <c r="AA77" s="121" t="s">
        <v>153</v>
      </c>
      <c r="AU77" s="121">
        <f t="shared" si="59"/>
        <v>5</v>
      </c>
      <c r="AV77" s="121" t="s">
        <v>144</v>
      </c>
    </row>
    <row r="78" spans="2:48" s="121" customFormat="1" hidden="1" x14ac:dyDescent="0.25">
      <c r="B78" s="101">
        <v>18</v>
      </c>
      <c r="C78" s="122" t="s">
        <v>86</v>
      </c>
      <c r="D78" s="101">
        <v>3</v>
      </c>
      <c r="E78" s="98">
        <f t="shared" si="60"/>
        <v>0</v>
      </c>
      <c r="F78" s="98">
        <f t="shared" si="50"/>
        <v>0</v>
      </c>
      <c r="G78" s="98"/>
      <c r="H78" s="98"/>
      <c r="I78" s="102">
        <v>1</v>
      </c>
      <c r="J78" s="107">
        <v>3</v>
      </c>
      <c r="K78" s="65">
        <f t="shared" si="52"/>
        <v>1</v>
      </c>
      <c r="L78" s="104">
        <v>3</v>
      </c>
      <c r="M78" s="66">
        <f t="shared" si="53"/>
        <v>1</v>
      </c>
      <c r="N78" s="105">
        <v>3</v>
      </c>
      <c r="O78" s="106">
        <f t="shared" si="54"/>
        <v>1</v>
      </c>
      <c r="P78" s="98">
        <v>3</v>
      </c>
      <c r="Q78" s="98">
        <v>3</v>
      </c>
      <c r="R78" s="64">
        <v>1</v>
      </c>
      <c r="S78" s="88">
        <v>3</v>
      </c>
      <c r="T78" s="119">
        <f t="shared" si="56"/>
        <v>1</v>
      </c>
      <c r="U78" s="120"/>
      <c r="W78" s="121">
        <f t="shared" si="57"/>
        <v>3</v>
      </c>
      <c r="Z78" s="121">
        <f t="shared" si="58"/>
        <v>3</v>
      </c>
      <c r="AA78" s="121" t="s">
        <v>153</v>
      </c>
      <c r="AU78" s="121">
        <f t="shared" si="59"/>
        <v>3</v>
      </c>
      <c r="AV78" s="121" t="s">
        <v>144</v>
      </c>
    </row>
    <row r="79" spans="2:48" s="126" customFormat="1" hidden="1" x14ac:dyDescent="0.25">
      <c r="B79" s="280" t="s">
        <v>46</v>
      </c>
      <c r="C79" s="280"/>
      <c r="D79" s="123">
        <f>SUM(D61:D78)</f>
        <v>677</v>
      </c>
      <c r="E79" s="123">
        <f>SUM(E61:E78)</f>
        <v>631</v>
      </c>
      <c r="F79" s="123">
        <f>SUM(F61:F78)</f>
        <v>631</v>
      </c>
      <c r="G79" s="123"/>
      <c r="H79" s="123"/>
      <c r="I79" s="124">
        <f>F79/E79</f>
        <v>1</v>
      </c>
      <c r="J79" s="123">
        <f>SUM(J61:J78)</f>
        <v>677</v>
      </c>
      <c r="K79" s="124">
        <f t="shared" si="52"/>
        <v>1</v>
      </c>
      <c r="L79" s="123">
        <f>SUM(L61:L78)</f>
        <v>677</v>
      </c>
      <c r="M79" s="124">
        <f t="shared" si="53"/>
        <v>1</v>
      </c>
      <c r="N79" s="123">
        <f>SUM(N61:N78)</f>
        <v>677</v>
      </c>
      <c r="O79" s="124">
        <f>N79/(D79)</f>
        <v>1</v>
      </c>
      <c r="P79" s="123">
        <f>SUM(P61:P78)</f>
        <v>46</v>
      </c>
      <c r="Q79" s="123">
        <f>SUM(Q61:Q78)</f>
        <v>46</v>
      </c>
      <c r="R79" s="124">
        <f>Q79/P79</f>
        <v>1</v>
      </c>
      <c r="S79" s="123">
        <f>SUM(S61:S78)</f>
        <v>611</v>
      </c>
      <c r="T79" s="124">
        <f t="shared" si="56"/>
        <v>0.9025110782865583</v>
      </c>
      <c r="U79" s="125"/>
      <c r="W79" s="121">
        <f t="shared" si="57"/>
        <v>677</v>
      </c>
      <c r="X79" s="121"/>
    </row>
    <row r="80" spans="2:48" s="121" customFormat="1" hidden="1" x14ac:dyDescent="0.25">
      <c r="B80" s="281" t="s">
        <v>18</v>
      </c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128"/>
    </row>
    <row r="81" spans="2:48" s="121" customFormat="1" hidden="1" x14ac:dyDescent="0.25">
      <c r="B81" s="101">
        <v>1</v>
      </c>
      <c r="C81" s="122" t="s">
        <v>87</v>
      </c>
      <c r="D81" s="101">
        <v>62</v>
      </c>
      <c r="E81" s="98">
        <v>49</v>
      </c>
      <c r="F81" s="98">
        <v>49</v>
      </c>
      <c r="G81" s="98"/>
      <c r="H81" s="98"/>
      <c r="I81" s="64">
        <f t="shared" ref="I81:I91" si="61">F81/E81</f>
        <v>1</v>
      </c>
      <c r="J81" s="107">
        <v>62</v>
      </c>
      <c r="K81" s="65">
        <f>J81/D81</f>
        <v>1</v>
      </c>
      <c r="L81" s="104">
        <v>62</v>
      </c>
      <c r="M81" s="66">
        <f t="shared" ref="M81:M93" si="62">L81/D81</f>
        <v>1</v>
      </c>
      <c r="N81" s="105">
        <v>62</v>
      </c>
      <c r="O81" s="106">
        <f>N81/L81</f>
        <v>1</v>
      </c>
      <c r="P81" s="98">
        <v>13</v>
      </c>
      <c r="Q81" s="98">
        <v>13</v>
      </c>
      <c r="R81" s="64">
        <f>Q81/P81</f>
        <v>1</v>
      </c>
      <c r="S81" s="88">
        <v>62</v>
      </c>
      <c r="T81" s="119">
        <f t="shared" ref="T81:T93" si="63">S81/D81</f>
        <v>1</v>
      </c>
      <c r="U81" s="120"/>
      <c r="W81" s="121">
        <f>E81+P81</f>
        <v>62</v>
      </c>
      <c r="Z81" s="121">
        <f t="shared" ref="Z81:Z92" si="64">E81+P81</f>
        <v>62</v>
      </c>
      <c r="AA81" s="121" t="s">
        <v>153</v>
      </c>
      <c r="AU81" s="121">
        <f t="shared" ref="AU81:AU92" si="65">F81+Q81</f>
        <v>62</v>
      </c>
      <c r="AV81" s="121" t="s">
        <v>144</v>
      </c>
    </row>
    <row r="82" spans="2:48" s="121" customFormat="1" hidden="1" x14ac:dyDescent="0.25">
      <c r="B82" s="101">
        <v>2</v>
      </c>
      <c r="C82" s="122" t="s">
        <v>88</v>
      </c>
      <c r="D82" s="101">
        <v>39</v>
      </c>
      <c r="E82" s="98">
        <v>33</v>
      </c>
      <c r="F82" s="98">
        <v>33</v>
      </c>
      <c r="G82" s="98"/>
      <c r="H82" s="98"/>
      <c r="I82" s="64">
        <f t="shared" si="61"/>
        <v>1</v>
      </c>
      <c r="J82" s="107">
        <v>39</v>
      </c>
      <c r="K82" s="65">
        <f t="shared" ref="K82:K93" si="66">J82/D82</f>
        <v>1</v>
      </c>
      <c r="L82" s="104">
        <v>39</v>
      </c>
      <c r="M82" s="66">
        <f t="shared" si="62"/>
        <v>1</v>
      </c>
      <c r="N82" s="105">
        <v>39</v>
      </c>
      <c r="O82" s="106">
        <f t="shared" ref="O82:O92" si="67">N82/D82</f>
        <v>1</v>
      </c>
      <c r="P82" s="98">
        <v>6</v>
      </c>
      <c r="Q82" s="98">
        <v>6</v>
      </c>
      <c r="R82" s="64">
        <f t="shared" ref="R82:R92" si="68">Q82/P82</f>
        <v>1</v>
      </c>
      <c r="S82" s="88">
        <v>39</v>
      </c>
      <c r="T82" s="119">
        <f t="shared" si="63"/>
        <v>1</v>
      </c>
      <c r="U82" s="120"/>
      <c r="W82" s="121">
        <f>E82+P82</f>
        <v>39</v>
      </c>
      <c r="Z82" s="121">
        <f t="shared" si="64"/>
        <v>39</v>
      </c>
      <c r="AA82" s="121" t="s">
        <v>153</v>
      </c>
      <c r="AU82" s="121">
        <f t="shared" si="65"/>
        <v>39</v>
      </c>
      <c r="AV82" s="121" t="s">
        <v>144</v>
      </c>
    </row>
    <row r="83" spans="2:48" s="121" customFormat="1" hidden="1" x14ac:dyDescent="0.25">
      <c r="B83" s="101">
        <v>3</v>
      </c>
      <c r="C83" s="122" t="s">
        <v>89</v>
      </c>
      <c r="D83" s="101">
        <v>13</v>
      </c>
      <c r="E83" s="98">
        <v>2</v>
      </c>
      <c r="F83" s="98">
        <v>2</v>
      </c>
      <c r="G83" s="98"/>
      <c r="H83" s="98"/>
      <c r="I83" s="64">
        <v>1</v>
      </c>
      <c r="J83" s="107">
        <v>13</v>
      </c>
      <c r="K83" s="65">
        <f t="shared" si="66"/>
        <v>1</v>
      </c>
      <c r="L83" s="104">
        <v>13</v>
      </c>
      <c r="M83" s="66">
        <f t="shared" si="62"/>
        <v>1</v>
      </c>
      <c r="N83" s="105">
        <v>13</v>
      </c>
      <c r="O83" s="106">
        <f t="shared" si="67"/>
        <v>1</v>
      </c>
      <c r="P83" s="98">
        <v>11</v>
      </c>
      <c r="Q83" s="98">
        <v>11</v>
      </c>
      <c r="R83" s="64">
        <f t="shared" si="68"/>
        <v>1</v>
      </c>
      <c r="S83" s="88">
        <v>13</v>
      </c>
      <c r="T83" s="119">
        <f t="shared" si="63"/>
        <v>1</v>
      </c>
      <c r="U83" s="120"/>
      <c r="W83" s="121">
        <f>E83+P83</f>
        <v>13</v>
      </c>
      <c r="Z83" s="121">
        <f t="shared" si="64"/>
        <v>13</v>
      </c>
      <c r="AA83" s="121" t="s">
        <v>153</v>
      </c>
      <c r="AU83" s="121">
        <f t="shared" si="65"/>
        <v>13</v>
      </c>
      <c r="AV83" s="121" t="s">
        <v>144</v>
      </c>
    </row>
    <row r="84" spans="2:48" s="121" customFormat="1" hidden="1" x14ac:dyDescent="0.25">
      <c r="B84" s="101">
        <v>4</v>
      </c>
      <c r="C84" s="122" t="s">
        <v>90</v>
      </c>
      <c r="D84" s="101">
        <v>25</v>
      </c>
      <c r="E84" s="98">
        <v>19</v>
      </c>
      <c r="F84" s="98">
        <v>19</v>
      </c>
      <c r="G84" s="98"/>
      <c r="H84" s="98"/>
      <c r="I84" s="64">
        <v>1</v>
      </c>
      <c r="J84" s="107">
        <v>25</v>
      </c>
      <c r="K84" s="65">
        <f t="shared" si="66"/>
        <v>1</v>
      </c>
      <c r="L84" s="104">
        <v>25</v>
      </c>
      <c r="M84" s="66">
        <f t="shared" si="62"/>
        <v>1</v>
      </c>
      <c r="N84" s="105">
        <v>25</v>
      </c>
      <c r="O84" s="106">
        <f t="shared" si="67"/>
        <v>1</v>
      </c>
      <c r="P84" s="98">
        <v>6</v>
      </c>
      <c r="Q84" s="98">
        <v>6</v>
      </c>
      <c r="R84" s="64">
        <f t="shared" si="68"/>
        <v>1</v>
      </c>
      <c r="S84" s="88">
        <v>25</v>
      </c>
      <c r="T84" s="119">
        <f t="shared" si="63"/>
        <v>1</v>
      </c>
      <c r="U84" s="120"/>
      <c r="W84" s="121">
        <f t="shared" ref="W84:W93" si="69">E84+P84</f>
        <v>25</v>
      </c>
      <c r="Z84" s="121">
        <f t="shared" si="64"/>
        <v>25</v>
      </c>
      <c r="AA84" s="121" t="s">
        <v>153</v>
      </c>
      <c r="AU84" s="121">
        <f t="shared" si="65"/>
        <v>25</v>
      </c>
      <c r="AV84" s="121" t="s">
        <v>144</v>
      </c>
    </row>
    <row r="85" spans="2:48" s="121" customFormat="1" hidden="1" x14ac:dyDescent="0.25">
      <c r="B85" s="101">
        <v>5</v>
      </c>
      <c r="C85" s="122" t="s">
        <v>91</v>
      </c>
      <c r="D85" s="101">
        <v>163</v>
      </c>
      <c r="E85" s="98">
        <v>69</v>
      </c>
      <c r="F85" s="98">
        <v>69</v>
      </c>
      <c r="G85" s="98"/>
      <c r="H85" s="98"/>
      <c r="I85" s="64">
        <f t="shared" si="61"/>
        <v>1</v>
      </c>
      <c r="J85" s="107">
        <v>163</v>
      </c>
      <c r="K85" s="65">
        <f t="shared" si="66"/>
        <v>1</v>
      </c>
      <c r="L85" s="104">
        <v>163</v>
      </c>
      <c r="M85" s="66">
        <f t="shared" si="62"/>
        <v>1</v>
      </c>
      <c r="N85" s="105">
        <v>163</v>
      </c>
      <c r="O85" s="106">
        <f t="shared" si="67"/>
        <v>1</v>
      </c>
      <c r="P85" s="98">
        <v>94</v>
      </c>
      <c r="Q85" s="98">
        <v>94</v>
      </c>
      <c r="R85" s="64">
        <f t="shared" si="68"/>
        <v>1</v>
      </c>
      <c r="S85" s="88">
        <v>163</v>
      </c>
      <c r="T85" s="119">
        <f t="shared" si="63"/>
        <v>1</v>
      </c>
      <c r="U85" s="120"/>
      <c r="W85" s="121">
        <f t="shared" si="69"/>
        <v>163</v>
      </c>
      <c r="Z85" s="121">
        <f t="shared" si="64"/>
        <v>163</v>
      </c>
      <c r="AA85" s="121" t="s">
        <v>153</v>
      </c>
      <c r="AU85" s="121">
        <f t="shared" si="65"/>
        <v>163</v>
      </c>
      <c r="AV85" s="121" t="s">
        <v>144</v>
      </c>
    </row>
    <row r="86" spans="2:48" s="121" customFormat="1" hidden="1" x14ac:dyDescent="0.25">
      <c r="B86" s="101">
        <v>6</v>
      </c>
      <c r="C86" s="122" t="s">
        <v>92</v>
      </c>
      <c r="D86" s="101">
        <v>50</v>
      </c>
      <c r="E86" s="98">
        <v>0</v>
      </c>
      <c r="F86" s="98">
        <v>0</v>
      </c>
      <c r="G86" s="98"/>
      <c r="H86" s="98"/>
      <c r="I86" s="64">
        <v>1</v>
      </c>
      <c r="J86" s="107">
        <v>50</v>
      </c>
      <c r="K86" s="65">
        <f t="shared" si="66"/>
        <v>1</v>
      </c>
      <c r="L86" s="104">
        <v>50</v>
      </c>
      <c r="M86" s="66">
        <f t="shared" si="62"/>
        <v>1</v>
      </c>
      <c r="N86" s="105">
        <v>50</v>
      </c>
      <c r="O86" s="106">
        <f t="shared" si="67"/>
        <v>1</v>
      </c>
      <c r="P86" s="98">
        <v>50</v>
      </c>
      <c r="Q86" s="98">
        <v>50</v>
      </c>
      <c r="R86" s="64">
        <f t="shared" si="68"/>
        <v>1</v>
      </c>
      <c r="S86" s="88">
        <v>50</v>
      </c>
      <c r="T86" s="119">
        <f t="shared" si="63"/>
        <v>1</v>
      </c>
      <c r="U86" s="120"/>
      <c r="W86" s="121">
        <f t="shared" si="69"/>
        <v>50</v>
      </c>
      <c r="Z86" s="121">
        <f t="shared" si="64"/>
        <v>50</v>
      </c>
      <c r="AA86" s="121" t="s">
        <v>153</v>
      </c>
      <c r="AU86" s="121">
        <f t="shared" si="65"/>
        <v>50</v>
      </c>
      <c r="AV86" s="121" t="s">
        <v>144</v>
      </c>
    </row>
    <row r="87" spans="2:48" s="121" customFormat="1" hidden="1" x14ac:dyDescent="0.25">
      <c r="B87" s="101">
        <v>7</v>
      </c>
      <c r="C87" s="122" t="s">
        <v>156</v>
      </c>
      <c r="D87" s="101">
        <v>42</v>
      </c>
      <c r="E87" s="98">
        <v>14</v>
      </c>
      <c r="F87" s="98">
        <v>14</v>
      </c>
      <c r="G87" s="98"/>
      <c r="H87" s="98"/>
      <c r="I87" s="64">
        <f t="shared" si="61"/>
        <v>1</v>
      </c>
      <c r="J87" s="107">
        <v>42</v>
      </c>
      <c r="K87" s="65">
        <f t="shared" si="66"/>
        <v>1</v>
      </c>
      <c r="L87" s="104">
        <v>42</v>
      </c>
      <c r="M87" s="66">
        <f t="shared" si="62"/>
        <v>1</v>
      </c>
      <c r="N87" s="105">
        <v>42</v>
      </c>
      <c r="O87" s="106">
        <f t="shared" si="67"/>
        <v>1</v>
      </c>
      <c r="P87" s="98">
        <v>28</v>
      </c>
      <c r="Q87" s="98">
        <v>28</v>
      </c>
      <c r="R87" s="64">
        <f t="shared" si="68"/>
        <v>1</v>
      </c>
      <c r="S87" s="88">
        <v>42</v>
      </c>
      <c r="T87" s="119">
        <f t="shared" si="63"/>
        <v>1</v>
      </c>
      <c r="U87" s="120"/>
      <c r="W87" s="121">
        <f t="shared" si="69"/>
        <v>42</v>
      </c>
      <c r="Z87" s="161">
        <f t="shared" si="64"/>
        <v>42</v>
      </c>
      <c r="AA87" s="121" t="s">
        <v>153</v>
      </c>
      <c r="AU87" s="121">
        <f t="shared" si="65"/>
        <v>42</v>
      </c>
      <c r="AV87" s="121" t="s">
        <v>144</v>
      </c>
    </row>
    <row r="88" spans="2:48" s="121" customFormat="1" hidden="1" x14ac:dyDescent="0.25">
      <c r="B88" s="101">
        <v>8</v>
      </c>
      <c r="C88" s="122" t="s">
        <v>94</v>
      </c>
      <c r="D88" s="101">
        <v>24</v>
      </c>
      <c r="E88" s="98">
        <v>16</v>
      </c>
      <c r="F88" s="98">
        <v>16</v>
      </c>
      <c r="G88" s="98"/>
      <c r="H88" s="98"/>
      <c r="I88" s="64">
        <v>1</v>
      </c>
      <c r="J88" s="107">
        <v>24</v>
      </c>
      <c r="K88" s="65">
        <f t="shared" si="66"/>
        <v>1</v>
      </c>
      <c r="L88" s="104">
        <v>24</v>
      </c>
      <c r="M88" s="66">
        <f t="shared" si="62"/>
        <v>1</v>
      </c>
      <c r="N88" s="105">
        <v>24</v>
      </c>
      <c r="O88" s="106">
        <f t="shared" si="67"/>
        <v>1</v>
      </c>
      <c r="P88" s="98">
        <v>8</v>
      </c>
      <c r="Q88" s="98">
        <v>8</v>
      </c>
      <c r="R88" s="64">
        <f t="shared" si="68"/>
        <v>1</v>
      </c>
      <c r="S88" s="88">
        <v>24</v>
      </c>
      <c r="T88" s="119">
        <f t="shared" si="63"/>
        <v>1</v>
      </c>
      <c r="U88" s="120"/>
      <c r="W88" s="121">
        <f t="shared" si="69"/>
        <v>24</v>
      </c>
      <c r="Z88" s="121">
        <f t="shared" si="64"/>
        <v>24</v>
      </c>
      <c r="AA88" s="121" t="s">
        <v>153</v>
      </c>
      <c r="AU88" s="121">
        <f t="shared" si="65"/>
        <v>24</v>
      </c>
      <c r="AV88" s="121" t="s">
        <v>144</v>
      </c>
    </row>
    <row r="89" spans="2:48" s="121" customFormat="1" hidden="1" x14ac:dyDescent="0.25">
      <c r="B89" s="101">
        <v>9</v>
      </c>
      <c r="C89" s="122" t="s">
        <v>95</v>
      </c>
      <c r="D89" s="101">
        <v>63</v>
      </c>
      <c r="E89" s="98">
        <v>28</v>
      </c>
      <c r="F89" s="98">
        <v>28</v>
      </c>
      <c r="G89" s="98"/>
      <c r="H89" s="98"/>
      <c r="I89" s="64">
        <f t="shared" si="61"/>
        <v>1</v>
      </c>
      <c r="J89" s="107">
        <v>63</v>
      </c>
      <c r="K89" s="65">
        <f t="shared" si="66"/>
        <v>1</v>
      </c>
      <c r="L89" s="104">
        <v>63</v>
      </c>
      <c r="M89" s="66">
        <f t="shared" si="62"/>
        <v>1</v>
      </c>
      <c r="N89" s="105">
        <v>63</v>
      </c>
      <c r="O89" s="106">
        <f t="shared" si="67"/>
        <v>1</v>
      </c>
      <c r="P89" s="98">
        <v>35</v>
      </c>
      <c r="Q89" s="98">
        <v>35</v>
      </c>
      <c r="R89" s="64">
        <f t="shared" si="68"/>
        <v>1</v>
      </c>
      <c r="S89" s="88">
        <v>63</v>
      </c>
      <c r="T89" s="119">
        <f t="shared" si="63"/>
        <v>1</v>
      </c>
      <c r="U89" s="120"/>
      <c r="W89" s="121">
        <f t="shared" si="69"/>
        <v>63</v>
      </c>
      <c r="Z89" s="121">
        <f t="shared" si="64"/>
        <v>63</v>
      </c>
      <c r="AA89" s="121" t="s">
        <v>153</v>
      </c>
      <c r="AU89" s="121">
        <f t="shared" si="65"/>
        <v>63</v>
      </c>
      <c r="AV89" s="121" t="s">
        <v>144</v>
      </c>
    </row>
    <row r="90" spans="2:48" s="121" customFormat="1" hidden="1" x14ac:dyDescent="0.25">
      <c r="B90" s="101">
        <v>10</v>
      </c>
      <c r="C90" s="122" t="s">
        <v>96</v>
      </c>
      <c r="D90" s="101">
        <v>103</v>
      </c>
      <c r="E90" s="98">
        <v>34</v>
      </c>
      <c r="F90" s="98">
        <v>34</v>
      </c>
      <c r="G90" s="98"/>
      <c r="H90" s="98"/>
      <c r="I90" s="64">
        <f t="shared" si="61"/>
        <v>1</v>
      </c>
      <c r="J90" s="107">
        <v>103</v>
      </c>
      <c r="K90" s="65">
        <f t="shared" si="66"/>
        <v>1</v>
      </c>
      <c r="L90" s="104">
        <v>103</v>
      </c>
      <c r="M90" s="66">
        <f t="shared" si="62"/>
        <v>1</v>
      </c>
      <c r="N90" s="105">
        <v>103</v>
      </c>
      <c r="O90" s="106">
        <f t="shared" si="67"/>
        <v>1</v>
      </c>
      <c r="P90" s="98">
        <v>69</v>
      </c>
      <c r="Q90" s="98">
        <v>69</v>
      </c>
      <c r="R90" s="64">
        <f t="shared" si="68"/>
        <v>1</v>
      </c>
      <c r="S90" s="88">
        <v>103</v>
      </c>
      <c r="T90" s="119">
        <f t="shared" si="63"/>
        <v>1</v>
      </c>
      <c r="U90" s="120"/>
      <c r="W90" s="121">
        <f t="shared" si="69"/>
        <v>103</v>
      </c>
      <c r="Z90" s="121">
        <f t="shared" si="64"/>
        <v>103</v>
      </c>
      <c r="AA90" s="121" t="s">
        <v>153</v>
      </c>
      <c r="AU90" s="121">
        <f t="shared" si="65"/>
        <v>103</v>
      </c>
      <c r="AV90" s="121" t="s">
        <v>144</v>
      </c>
    </row>
    <row r="91" spans="2:48" s="121" customFormat="1" hidden="1" x14ac:dyDescent="0.25">
      <c r="B91" s="101">
        <v>11</v>
      </c>
      <c r="C91" s="122" t="s">
        <v>97</v>
      </c>
      <c r="D91" s="101">
        <v>26</v>
      </c>
      <c r="E91" s="98">
        <v>5</v>
      </c>
      <c r="F91" s="98">
        <v>5</v>
      </c>
      <c r="G91" s="98"/>
      <c r="H91" s="98"/>
      <c r="I91" s="64">
        <f t="shared" si="61"/>
        <v>1</v>
      </c>
      <c r="J91" s="107">
        <v>26</v>
      </c>
      <c r="K91" s="65">
        <f t="shared" si="66"/>
        <v>1</v>
      </c>
      <c r="L91" s="104">
        <v>26</v>
      </c>
      <c r="M91" s="66">
        <f t="shared" si="62"/>
        <v>1</v>
      </c>
      <c r="N91" s="105">
        <v>26</v>
      </c>
      <c r="O91" s="106">
        <f t="shared" si="67"/>
        <v>1</v>
      </c>
      <c r="P91" s="98">
        <v>21</v>
      </c>
      <c r="Q91" s="98">
        <v>21</v>
      </c>
      <c r="R91" s="64">
        <f t="shared" si="68"/>
        <v>1</v>
      </c>
      <c r="S91" s="88">
        <v>26</v>
      </c>
      <c r="T91" s="119">
        <f t="shared" si="63"/>
        <v>1</v>
      </c>
      <c r="U91" s="120"/>
      <c r="W91" s="121">
        <f t="shared" si="69"/>
        <v>26</v>
      </c>
      <c r="Z91" s="121">
        <f t="shared" si="64"/>
        <v>26</v>
      </c>
      <c r="AA91" s="121" t="s">
        <v>153</v>
      </c>
      <c r="AU91" s="121">
        <f t="shared" si="65"/>
        <v>26</v>
      </c>
      <c r="AV91" s="121" t="s">
        <v>144</v>
      </c>
    </row>
    <row r="92" spans="2:48" s="121" customFormat="1" hidden="1" x14ac:dyDescent="0.25">
      <c r="B92" s="101">
        <v>12</v>
      </c>
      <c r="C92" s="122" t="s">
        <v>98</v>
      </c>
      <c r="D92" s="101">
        <v>28</v>
      </c>
      <c r="E92" s="98">
        <v>3</v>
      </c>
      <c r="F92" s="98">
        <v>3</v>
      </c>
      <c r="G92" s="98"/>
      <c r="H92" s="98"/>
      <c r="I92" s="64">
        <v>1</v>
      </c>
      <c r="J92" s="107">
        <v>28</v>
      </c>
      <c r="K92" s="65">
        <f t="shared" si="66"/>
        <v>1</v>
      </c>
      <c r="L92" s="104">
        <v>28</v>
      </c>
      <c r="M92" s="66">
        <f t="shared" si="62"/>
        <v>1</v>
      </c>
      <c r="N92" s="105">
        <v>28</v>
      </c>
      <c r="O92" s="106">
        <f t="shared" si="67"/>
        <v>1</v>
      </c>
      <c r="P92" s="98">
        <v>25</v>
      </c>
      <c r="Q92" s="98">
        <v>25</v>
      </c>
      <c r="R92" s="64">
        <f t="shared" si="68"/>
        <v>1</v>
      </c>
      <c r="S92" s="88">
        <v>28</v>
      </c>
      <c r="T92" s="119">
        <f t="shared" si="63"/>
        <v>1</v>
      </c>
      <c r="U92" s="120"/>
      <c r="W92" s="121">
        <f t="shared" si="69"/>
        <v>28</v>
      </c>
      <c r="Z92" s="121">
        <f t="shared" si="64"/>
        <v>28</v>
      </c>
      <c r="AA92" s="121" t="s">
        <v>153</v>
      </c>
      <c r="AU92" s="121">
        <f t="shared" si="65"/>
        <v>28</v>
      </c>
      <c r="AV92" s="121" t="s">
        <v>144</v>
      </c>
    </row>
    <row r="93" spans="2:48" s="126" customFormat="1" hidden="1" x14ac:dyDescent="0.25">
      <c r="B93" s="280" t="s">
        <v>46</v>
      </c>
      <c r="C93" s="280"/>
      <c r="D93" s="123">
        <f>SUM(D81:D92)</f>
        <v>638</v>
      </c>
      <c r="E93" s="123">
        <f>SUM(E81:E92)</f>
        <v>272</v>
      </c>
      <c r="F93" s="123">
        <f>SUM(F81:F92)</f>
        <v>272</v>
      </c>
      <c r="G93" s="123"/>
      <c r="H93" s="123"/>
      <c r="I93" s="124">
        <f>F93/E93</f>
        <v>1</v>
      </c>
      <c r="J93" s="123">
        <f>SUM(J81:J92)</f>
        <v>638</v>
      </c>
      <c r="K93" s="124">
        <f t="shared" si="66"/>
        <v>1</v>
      </c>
      <c r="L93" s="123">
        <f>SUM(L81:L92)</f>
        <v>638</v>
      </c>
      <c r="M93" s="124">
        <f t="shared" si="62"/>
        <v>1</v>
      </c>
      <c r="N93" s="123">
        <f>SUM(N81:N92)</f>
        <v>638</v>
      </c>
      <c r="O93" s="124">
        <f>N93/(D93)</f>
        <v>1</v>
      </c>
      <c r="P93" s="123">
        <f>SUM(P81:P92)</f>
        <v>366</v>
      </c>
      <c r="Q93" s="123">
        <f>SUM(Q81:Q92)</f>
        <v>366</v>
      </c>
      <c r="R93" s="124">
        <f>Q93/P93</f>
        <v>1</v>
      </c>
      <c r="S93" s="123">
        <f>SUM(S81:S92)</f>
        <v>638</v>
      </c>
      <c r="T93" s="124">
        <f t="shared" si="63"/>
        <v>1</v>
      </c>
      <c r="U93" s="125"/>
      <c r="W93" s="121">
        <f t="shared" si="69"/>
        <v>638</v>
      </c>
    </row>
    <row r="94" spans="2:48" s="121" customFormat="1" hidden="1" x14ac:dyDescent="0.25">
      <c r="B94" s="281" t="s">
        <v>19</v>
      </c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3"/>
      <c r="U94" s="120"/>
    </row>
    <row r="95" spans="2:48" s="121" customFormat="1" hidden="1" x14ac:dyDescent="0.25">
      <c r="B95" s="101">
        <v>1</v>
      </c>
      <c r="C95" s="122" t="s">
        <v>99</v>
      </c>
      <c r="D95" s="101">
        <v>82</v>
      </c>
      <c r="E95" s="98">
        <v>64</v>
      </c>
      <c r="F95" s="98">
        <v>64</v>
      </c>
      <c r="G95" s="98"/>
      <c r="H95" s="98"/>
      <c r="I95" s="64">
        <f t="shared" ref="I95:I110" si="70">F95/E95</f>
        <v>1</v>
      </c>
      <c r="J95" s="103">
        <v>82</v>
      </c>
      <c r="K95" s="65">
        <f t="shared" ref="K95:K112" si="71">J95/D95</f>
        <v>1</v>
      </c>
      <c r="L95" s="104">
        <v>82</v>
      </c>
      <c r="M95" s="129">
        <f t="shared" ref="M95:M112" si="72">L95/D95</f>
        <v>1</v>
      </c>
      <c r="N95" s="105">
        <v>82</v>
      </c>
      <c r="O95" s="130">
        <f t="shared" ref="O95:O111" si="73">N95/D95</f>
        <v>1</v>
      </c>
      <c r="P95" s="131">
        <v>18</v>
      </c>
      <c r="Q95" s="131">
        <v>18</v>
      </c>
      <c r="R95" s="102">
        <f>Q95/P95</f>
        <v>1</v>
      </c>
      <c r="S95" s="132">
        <v>82</v>
      </c>
      <c r="T95" s="119">
        <f t="shared" ref="T95:T112" si="74">S95/D95</f>
        <v>1</v>
      </c>
      <c r="U95" s="120"/>
      <c r="W95" s="121">
        <f t="shared" ref="W95:W112" si="75">E95+P95</f>
        <v>82</v>
      </c>
      <c r="Z95" s="121">
        <f t="shared" ref="Z95:Z104" si="76">E95+P95</f>
        <v>82</v>
      </c>
      <c r="AA95" s="121" t="s">
        <v>153</v>
      </c>
      <c r="AU95" s="121">
        <f t="shared" ref="AU95:AU106" si="77">F95+Q95</f>
        <v>82</v>
      </c>
      <c r="AV95" s="121" t="s">
        <v>144</v>
      </c>
    </row>
    <row r="96" spans="2:48" s="121" customFormat="1" hidden="1" x14ac:dyDescent="0.25">
      <c r="B96" s="101">
        <v>2</v>
      </c>
      <c r="C96" s="122" t="s">
        <v>100</v>
      </c>
      <c r="D96" s="101">
        <v>59</v>
      </c>
      <c r="E96" s="98">
        <v>47</v>
      </c>
      <c r="F96" s="98">
        <f t="shared" ref="F96:F111" si="78">E96</f>
        <v>47</v>
      </c>
      <c r="G96" s="98"/>
      <c r="H96" s="98"/>
      <c r="I96" s="64">
        <f t="shared" si="70"/>
        <v>1</v>
      </c>
      <c r="J96" s="103">
        <v>59</v>
      </c>
      <c r="K96" s="65">
        <f t="shared" si="71"/>
        <v>1</v>
      </c>
      <c r="L96" s="104">
        <v>59</v>
      </c>
      <c r="M96" s="129">
        <f t="shared" si="72"/>
        <v>1</v>
      </c>
      <c r="N96" s="105">
        <v>59</v>
      </c>
      <c r="O96" s="130">
        <f t="shared" si="73"/>
        <v>1</v>
      </c>
      <c r="P96" s="131">
        <v>12</v>
      </c>
      <c r="Q96" s="131">
        <v>12</v>
      </c>
      <c r="R96" s="102">
        <f t="shared" ref="R96:R111" si="79">Q96/P96</f>
        <v>1</v>
      </c>
      <c r="S96" s="132">
        <v>59</v>
      </c>
      <c r="T96" s="119">
        <f t="shared" si="74"/>
        <v>1</v>
      </c>
      <c r="U96" s="120"/>
      <c r="W96" s="121">
        <f t="shared" si="75"/>
        <v>59</v>
      </c>
      <c r="Z96" s="121">
        <f t="shared" si="76"/>
        <v>59</v>
      </c>
      <c r="AA96" s="121" t="s">
        <v>153</v>
      </c>
      <c r="AU96" s="121">
        <f t="shared" si="77"/>
        <v>59</v>
      </c>
      <c r="AV96" s="121" t="s">
        <v>144</v>
      </c>
    </row>
    <row r="97" spans="2:48" s="121" customFormat="1" hidden="1" x14ac:dyDescent="0.25">
      <c r="B97" s="101">
        <v>3</v>
      </c>
      <c r="C97" s="122" t="s">
        <v>101</v>
      </c>
      <c r="D97" s="101">
        <v>27</v>
      </c>
      <c r="E97" s="98">
        <v>23</v>
      </c>
      <c r="F97" s="98">
        <f t="shared" si="78"/>
        <v>23</v>
      </c>
      <c r="G97" s="98"/>
      <c r="H97" s="98"/>
      <c r="I97" s="64">
        <f t="shared" si="70"/>
        <v>1</v>
      </c>
      <c r="J97" s="103">
        <v>27</v>
      </c>
      <c r="K97" s="65">
        <f t="shared" si="71"/>
        <v>1</v>
      </c>
      <c r="L97" s="104">
        <v>27</v>
      </c>
      <c r="M97" s="129">
        <f t="shared" si="72"/>
        <v>1</v>
      </c>
      <c r="N97" s="105">
        <v>27</v>
      </c>
      <c r="O97" s="130">
        <f t="shared" si="73"/>
        <v>1</v>
      </c>
      <c r="P97" s="131">
        <v>4</v>
      </c>
      <c r="Q97" s="131">
        <v>4</v>
      </c>
      <c r="R97" s="102">
        <f t="shared" si="79"/>
        <v>1</v>
      </c>
      <c r="S97" s="132">
        <v>27</v>
      </c>
      <c r="T97" s="119">
        <f t="shared" si="74"/>
        <v>1</v>
      </c>
      <c r="U97" s="120"/>
      <c r="W97" s="121">
        <f t="shared" si="75"/>
        <v>27</v>
      </c>
      <c r="Z97" s="121">
        <f t="shared" si="76"/>
        <v>27</v>
      </c>
      <c r="AA97" s="121" t="s">
        <v>153</v>
      </c>
      <c r="AU97" s="121">
        <f t="shared" si="77"/>
        <v>27</v>
      </c>
      <c r="AV97" s="121" t="s">
        <v>144</v>
      </c>
    </row>
    <row r="98" spans="2:48" s="121" customFormat="1" hidden="1" x14ac:dyDescent="0.25">
      <c r="B98" s="101">
        <v>4</v>
      </c>
      <c r="C98" s="122" t="s">
        <v>102</v>
      </c>
      <c r="D98" s="101">
        <v>22</v>
      </c>
      <c r="E98" s="98">
        <v>0</v>
      </c>
      <c r="F98" s="98">
        <f t="shared" si="78"/>
        <v>0</v>
      </c>
      <c r="G98" s="98"/>
      <c r="H98" s="98"/>
      <c r="I98" s="64">
        <v>1</v>
      </c>
      <c r="J98" s="103">
        <v>22</v>
      </c>
      <c r="K98" s="65">
        <f t="shared" si="71"/>
        <v>1</v>
      </c>
      <c r="L98" s="104">
        <v>22</v>
      </c>
      <c r="M98" s="129">
        <f t="shared" si="72"/>
        <v>1</v>
      </c>
      <c r="N98" s="105">
        <v>22</v>
      </c>
      <c r="O98" s="130">
        <f t="shared" si="73"/>
        <v>1</v>
      </c>
      <c r="P98" s="131">
        <v>22</v>
      </c>
      <c r="Q98" s="131">
        <v>22</v>
      </c>
      <c r="R98" s="102">
        <f t="shared" si="79"/>
        <v>1</v>
      </c>
      <c r="S98" s="132">
        <v>22</v>
      </c>
      <c r="T98" s="119">
        <f t="shared" si="74"/>
        <v>1</v>
      </c>
      <c r="U98" s="120"/>
      <c r="W98" s="121">
        <f t="shared" si="75"/>
        <v>22</v>
      </c>
      <c r="Z98" s="121">
        <f t="shared" si="76"/>
        <v>22</v>
      </c>
      <c r="AA98" s="121" t="s">
        <v>153</v>
      </c>
      <c r="AU98" s="121">
        <f t="shared" si="77"/>
        <v>22</v>
      </c>
      <c r="AV98" s="121" t="s">
        <v>144</v>
      </c>
    </row>
    <row r="99" spans="2:48" s="121" customFormat="1" hidden="1" x14ac:dyDescent="0.25">
      <c r="B99" s="101">
        <v>5</v>
      </c>
      <c r="C99" s="122" t="s">
        <v>103</v>
      </c>
      <c r="D99" s="101">
        <v>17</v>
      </c>
      <c r="E99" s="98">
        <v>1</v>
      </c>
      <c r="F99" s="98">
        <f t="shared" si="78"/>
        <v>1</v>
      </c>
      <c r="G99" s="98"/>
      <c r="H99" s="98"/>
      <c r="I99" s="64">
        <v>1</v>
      </c>
      <c r="J99" s="103">
        <v>17</v>
      </c>
      <c r="K99" s="65">
        <f t="shared" si="71"/>
        <v>1</v>
      </c>
      <c r="L99" s="104">
        <v>17</v>
      </c>
      <c r="M99" s="129">
        <f t="shared" si="72"/>
        <v>1</v>
      </c>
      <c r="N99" s="105">
        <v>17</v>
      </c>
      <c r="O99" s="130">
        <f t="shared" si="73"/>
        <v>1</v>
      </c>
      <c r="P99" s="131">
        <v>16</v>
      </c>
      <c r="Q99" s="131">
        <v>16</v>
      </c>
      <c r="R99" s="102">
        <f t="shared" si="79"/>
        <v>1</v>
      </c>
      <c r="S99" s="132">
        <v>0</v>
      </c>
      <c r="T99" s="119">
        <f t="shared" si="74"/>
        <v>0</v>
      </c>
      <c r="U99" s="120"/>
      <c r="V99" s="121" t="s">
        <v>170</v>
      </c>
      <c r="W99" s="121">
        <f t="shared" si="75"/>
        <v>17</v>
      </c>
      <c r="Z99" s="121">
        <f t="shared" si="76"/>
        <v>17</v>
      </c>
      <c r="AA99" s="121" t="s">
        <v>153</v>
      </c>
      <c r="AU99" s="121">
        <f t="shared" si="77"/>
        <v>17</v>
      </c>
      <c r="AV99" s="121" t="s">
        <v>144</v>
      </c>
    </row>
    <row r="100" spans="2:48" s="121" customFormat="1" hidden="1" x14ac:dyDescent="0.25">
      <c r="B100" s="101">
        <v>6</v>
      </c>
      <c r="C100" s="122" t="s">
        <v>104</v>
      </c>
      <c r="D100" s="101">
        <v>7</v>
      </c>
      <c r="E100" s="98">
        <v>6</v>
      </c>
      <c r="F100" s="98">
        <f t="shared" si="78"/>
        <v>6</v>
      </c>
      <c r="G100" s="98"/>
      <c r="H100" s="98"/>
      <c r="I100" s="64">
        <f t="shared" si="70"/>
        <v>1</v>
      </c>
      <c r="J100" s="103">
        <v>7</v>
      </c>
      <c r="K100" s="65">
        <f t="shared" si="71"/>
        <v>1</v>
      </c>
      <c r="L100" s="104">
        <v>7</v>
      </c>
      <c r="M100" s="129">
        <f t="shared" si="72"/>
        <v>1</v>
      </c>
      <c r="N100" s="105">
        <v>7</v>
      </c>
      <c r="O100" s="130">
        <f t="shared" si="73"/>
        <v>1</v>
      </c>
      <c r="P100" s="131">
        <v>1</v>
      </c>
      <c r="Q100" s="131">
        <v>1</v>
      </c>
      <c r="R100" s="102">
        <f t="shared" si="79"/>
        <v>1</v>
      </c>
      <c r="S100" s="132">
        <v>7</v>
      </c>
      <c r="T100" s="119">
        <f t="shared" si="74"/>
        <v>1</v>
      </c>
      <c r="U100" s="120"/>
      <c r="W100" s="121">
        <f t="shared" si="75"/>
        <v>7</v>
      </c>
      <c r="Z100" s="121">
        <f t="shared" si="76"/>
        <v>7</v>
      </c>
      <c r="AA100" s="121" t="s">
        <v>153</v>
      </c>
      <c r="AU100" s="121">
        <f t="shared" si="77"/>
        <v>7</v>
      </c>
      <c r="AV100" s="121" t="s">
        <v>144</v>
      </c>
    </row>
    <row r="101" spans="2:48" s="121" customFormat="1" hidden="1" x14ac:dyDescent="0.25">
      <c r="B101" s="101">
        <v>7</v>
      </c>
      <c r="C101" s="122" t="s">
        <v>105</v>
      </c>
      <c r="D101" s="101">
        <v>15</v>
      </c>
      <c r="E101" s="98">
        <v>8</v>
      </c>
      <c r="F101" s="98">
        <v>8</v>
      </c>
      <c r="G101" s="98"/>
      <c r="H101" s="98"/>
      <c r="I101" s="64">
        <f t="shared" si="70"/>
        <v>1</v>
      </c>
      <c r="J101" s="103">
        <v>15</v>
      </c>
      <c r="K101" s="65">
        <f t="shared" si="71"/>
        <v>1</v>
      </c>
      <c r="L101" s="104">
        <v>15</v>
      </c>
      <c r="M101" s="129">
        <f t="shared" si="72"/>
        <v>1</v>
      </c>
      <c r="N101" s="105">
        <v>15</v>
      </c>
      <c r="O101" s="130">
        <f t="shared" si="73"/>
        <v>1</v>
      </c>
      <c r="P101" s="131">
        <v>7</v>
      </c>
      <c r="Q101" s="131">
        <v>7</v>
      </c>
      <c r="R101" s="102">
        <f t="shared" si="79"/>
        <v>1</v>
      </c>
      <c r="S101" s="132">
        <v>15</v>
      </c>
      <c r="T101" s="119">
        <f t="shared" si="74"/>
        <v>1</v>
      </c>
      <c r="U101" s="120"/>
      <c r="W101" s="121">
        <f t="shared" si="75"/>
        <v>15</v>
      </c>
      <c r="Z101" s="121">
        <f t="shared" si="76"/>
        <v>15</v>
      </c>
      <c r="AA101" s="121" t="s">
        <v>153</v>
      </c>
      <c r="AU101" s="121">
        <f t="shared" si="77"/>
        <v>15</v>
      </c>
      <c r="AV101" s="121" t="s">
        <v>144</v>
      </c>
    </row>
    <row r="102" spans="2:48" s="121" customFormat="1" hidden="1" x14ac:dyDescent="0.25">
      <c r="B102" s="101">
        <v>8</v>
      </c>
      <c r="C102" s="122" t="s">
        <v>106</v>
      </c>
      <c r="D102" s="101">
        <v>37</v>
      </c>
      <c r="E102" s="98">
        <v>31</v>
      </c>
      <c r="F102" s="98">
        <f t="shared" si="78"/>
        <v>31</v>
      </c>
      <c r="G102" s="98"/>
      <c r="H102" s="98"/>
      <c r="I102" s="64">
        <f t="shared" si="70"/>
        <v>1</v>
      </c>
      <c r="J102" s="103">
        <v>37</v>
      </c>
      <c r="K102" s="65">
        <f t="shared" si="71"/>
        <v>1</v>
      </c>
      <c r="L102" s="104">
        <v>37</v>
      </c>
      <c r="M102" s="129">
        <f t="shared" si="72"/>
        <v>1</v>
      </c>
      <c r="N102" s="105">
        <v>37</v>
      </c>
      <c r="O102" s="130">
        <f t="shared" si="73"/>
        <v>1</v>
      </c>
      <c r="P102" s="131">
        <v>6</v>
      </c>
      <c r="Q102" s="131">
        <v>6</v>
      </c>
      <c r="R102" s="102">
        <f t="shared" si="79"/>
        <v>1</v>
      </c>
      <c r="S102" s="132">
        <v>22</v>
      </c>
      <c r="T102" s="119">
        <f t="shared" si="74"/>
        <v>0.59459459459459463</v>
      </c>
      <c r="U102" s="120"/>
      <c r="W102" s="121">
        <f t="shared" si="75"/>
        <v>37</v>
      </c>
      <c r="Z102" s="121">
        <f t="shared" si="76"/>
        <v>37</v>
      </c>
      <c r="AA102" s="121" t="s">
        <v>153</v>
      </c>
      <c r="AU102" s="121">
        <f t="shared" si="77"/>
        <v>37</v>
      </c>
      <c r="AV102" s="121" t="s">
        <v>144</v>
      </c>
    </row>
    <row r="103" spans="2:48" s="121" customFormat="1" hidden="1" x14ac:dyDescent="0.25">
      <c r="B103" s="101">
        <v>9</v>
      </c>
      <c r="C103" s="122" t="s">
        <v>107</v>
      </c>
      <c r="D103" s="101">
        <v>10</v>
      </c>
      <c r="E103" s="98">
        <f t="shared" ref="E103" si="80">D103-P103</f>
        <v>10</v>
      </c>
      <c r="F103" s="98">
        <f t="shared" si="78"/>
        <v>10</v>
      </c>
      <c r="G103" s="98"/>
      <c r="H103" s="98"/>
      <c r="I103" s="64">
        <v>1</v>
      </c>
      <c r="J103" s="103">
        <v>10</v>
      </c>
      <c r="K103" s="65">
        <f t="shared" si="71"/>
        <v>1</v>
      </c>
      <c r="L103" s="104">
        <v>10</v>
      </c>
      <c r="M103" s="129">
        <f t="shared" si="72"/>
        <v>1</v>
      </c>
      <c r="N103" s="105">
        <v>10</v>
      </c>
      <c r="O103" s="130">
        <f t="shared" si="73"/>
        <v>1</v>
      </c>
      <c r="P103" s="131">
        <v>0</v>
      </c>
      <c r="Q103" s="131">
        <v>0</v>
      </c>
      <c r="R103" s="102">
        <v>1</v>
      </c>
      <c r="S103" s="132">
        <v>10</v>
      </c>
      <c r="T103" s="119">
        <f t="shared" si="74"/>
        <v>1</v>
      </c>
      <c r="U103" s="120"/>
      <c r="W103" s="121">
        <f t="shared" si="75"/>
        <v>10</v>
      </c>
      <c r="Z103" s="121">
        <f t="shared" si="76"/>
        <v>10</v>
      </c>
      <c r="AA103" s="121" t="s">
        <v>153</v>
      </c>
      <c r="AU103" s="121">
        <f t="shared" si="77"/>
        <v>10</v>
      </c>
      <c r="AV103" s="121" t="s">
        <v>144</v>
      </c>
    </row>
    <row r="104" spans="2:48" s="121" customFormat="1" hidden="1" x14ac:dyDescent="0.25">
      <c r="B104" s="101">
        <v>10</v>
      </c>
      <c r="C104" s="122" t="s">
        <v>108</v>
      </c>
      <c r="D104" s="101">
        <v>7</v>
      </c>
      <c r="E104" s="98">
        <v>6</v>
      </c>
      <c r="F104" s="98">
        <v>6</v>
      </c>
      <c r="G104" s="98"/>
      <c r="H104" s="98"/>
      <c r="I104" s="64">
        <v>1</v>
      </c>
      <c r="J104" s="103">
        <v>7</v>
      </c>
      <c r="K104" s="65">
        <f t="shared" si="71"/>
        <v>1</v>
      </c>
      <c r="L104" s="104">
        <v>7</v>
      </c>
      <c r="M104" s="129">
        <f t="shared" si="72"/>
        <v>1</v>
      </c>
      <c r="N104" s="105">
        <v>7</v>
      </c>
      <c r="O104" s="130">
        <f t="shared" si="73"/>
        <v>1</v>
      </c>
      <c r="P104" s="131">
        <v>1</v>
      </c>
      <c r="Q104" s="131">
        <v>1</v>
      </c>
      <c r="R104" s="102">
        <v>1</v>
      </c>
      <c r="S104" s="132">
        <v>7</v>
      </c>
      <c r="T104" s="119">
        <f t="shared" si="74"/>
        <v>1</v>
      </c>
      <c r="U104" s="120"/>
      <c r="W104" s="121">
        <f t="shared" si="75"/>
        <v>7</v>
      </c>
      <c r="Z104" s="121">
        <f t="shared" si="76"/>
        <v>7</v>
      </c>
      <c r="AA104" s="121" t="s">
        <v>153</v>
      </c>
      <c r="AU104" s="121">
        <f t="shared" si="77"/>
        <v>7</v>
      </c>
      <c r="AV104" s="121" t="s">
        <v>144</v>
      </c>
    </row>
    <row r="105" spans="2:48" s="121" customFormat="1" hidden="1" x14ac:dyDescent="0.25">
      <c r="B105" s="101">
        <v>11</v>
      </c>
      <c r="C105" s="122" t="s">
        <v>109</v>
      </c>
      <c r="D105" s="101">
        <v>11</v>
      </c>
      <c r="E105" s="98">
        <v>5</v>
      </c>
      <c r="F105" s="98">
        <v>5</v>
      </c>
      <c r="G105" s="98"/>
      <c r="H105" s="98"/>
      <c r="I105" s="64">
        <f t="shared" si="70"/>
        <v>1</v>
      </c>
      <c r="J105" s="103">
        <v>11</v>
      </c>
      <c r="K105" s="65">
        <f t="shared" si="71"/>
        <v>1</v>
      </c>
      <c r="L105" s="104">
        <v>11</v>
      </c>
      <c r="M105" s="129">
        <f t="shared" si="72"/>
        <v>1</v>
      </c>
      <c r="N105" s="105">
        <v>11</v>
      </c>
      <c r="O105" s="130">
        <f t="shared" si="73"/>
        <v>1</v>
      </c>
      <c r="P105" s="131">
        <v>6</v>
      </c>
      <c r="Q105" s="131">
        <v>6</v>
      </c>
      <c r="R105" s="102">
        <f t="shared" si="79"/>
        <v>1</v>
      </c>
      <c r="S105" s="132">
        <v>11</v>
      </c>
      <c r="T105" s="119">
        <f t="shared" si="74"/>
        <v>1</v>
      </c>
      <c r="U105" s="120"/>
      <c r="W105" s="121">
        <f t="shared" si="75"/>
        <v>11</v>
      </c>
      <c r="Z105" s="121">
        <f>E105+P105</f>
        <v>11</v>
      </c>
      <c r="AA105" s="121" t="s">
        <v>153</v>
      </c>
      <c r="AU105" s="121">
        <f t="shared" si="77"/>
        <v>11</v>
      </c>
      <c r="AV105" s="121" t="s">
        <v>144</v>
      </c>
    </row>
    <row r="106" spans="2:48" s="121" customFormat="1" hidden="1" x14ac:dyDescent="0.25">
      <c r="B106" s="101">
        <v>12</v>
      </c>
      <c r="C106" s="122" t="s">
        <v>110</v>
      </c>
      <c r="D106" s="101">
        <v>2</v>
      </c>
      <c r="E106" s="98">
        <f t="shared" ref="E106:E111" si="81">D106-P106</f>
        <v>1</v>
      </c>
      <c r="F106" s="98">
        <f t="shared" si="78"/>
        <v>1</v>
      </c>
      <c r="G106" s="98"/>
      <c r="H106" s="98"/>
      <c r="I106" s="64">
        <f t="shared" si="70"/>
        <v>1</v>
      </c>
      <c r="J106" s="103">
        <v>2</v>
      </c>
      <c r="K106" s="65">
        <f t="shared" si="71"/>
        <v>1</v>
      </c>
      <c r="L106" s="104">
        <v>2</v>
      </c>
      <c r="M106" s="129">
        <f t="shared" si="72"/>
        <v>1</v>
      </c>
      <c r="N106" s="105">
        <v>2</v>
      </c>
      <c r="O106" s="130">
        <f t="shared" si="73"/>
        <v>1</v>
      </c>
      <c r="P106" s="131">
        <v>1</v>
      </c>
      <c r="Q106" s="131">
        <v>1</v>
      </c>
      <c r="R106" s="102">
        <f t="shared" si="79"/>
        <v>1</v>
      </c>
      <c r="S106" s="132">
        <v>2</v>
      </c>
      <c r="T106" s="119">
        <f t="shared" si="74"/>
        <v>1</v>
      </c>
      <c r="U106" s="120"/>
      <c r="W106" s="121">
        <f t="shared" si="75"/>
        <v>2</v>
      </c>
      <c r="Z106" s="121">
        <f>E106+P106</f>
        <v>2</v>
      </c>
      <c r="AA106" s="121" t="s">
        <v>153</v>
      </c>
      <c r="AU106" s="121">
        <f t="shared" si="77"/>
        <v>2</v>
      </c>
      <c r="AV106" s="121" t="s">
        <v>144</v>
      </c>
    </row>
    <row r="107" spans="2:48" s="121" customFormat="1" hidden="1" x14ac:dyDescent="0.25">
      <c r="B107" s="101">
        <v>13</v>
      </c>
      <c r="C107" s="122" t="s">
        <v>111</v>
      </c>
      <c r="D107" s="101">
        <v>10</v>
      </c>
      <c r="E107" s="98">
        <v>10</v>
      </c>
      <c r="F107" s="98">
        <f t="shared" si="78"/>
        <v>10</v>
      </c>
      <c r="G107" s="98"/>
      <c r="H107" s="98"/>
      <c r="I107" s="64">
        <v>1</v>
      </c>
      <c r="J107" s="103">
        <v>10</v>
      </c>
      <c r="K107" s="65">
        <f t="shared" si="71"/>
        <v>1</v>
      </c>
      <c r="L107" s="104">
        <v>10</v>
      </c>
      <c r="M107" s="129">
        <f t="shared" si="72"/>
        <v>1</v>
      </c>
      <c r="N107" s="105">
        <v>10</v>
      </c>
      <c r="O107" s="130">
        <f t="shared" si="73"/>
        <v>1</v>
      </c>
      <c r="P107" s="131">
        <v>0</v>
      </c>
      <c r="Q107" s="131">
        <v>0</v>
      </c>
      <c r="R107" s="102">
        <v>1</v>
      </c>
      <c r="S107" s="132">
        <v>8</v>
      </c>
      <c r="T107" s="119">
        <f t="shared" si="74"/>
        <v>0.8</v>
      </c>
      <c r="U107" s="120"/>
      <c r="W107" s="121">
        <f t="shared" si="75"/>
        <v>10</v>
      </c>
      <c r="Z107" s="121">
        <f>E107+P107</f>
        <v>10</v>
      </c>
      <c r="AA107" s="121" t="s">
        <v>153</v>
      </c>
      <c r="AU107" s="121">
        <f>F107+Q107</f>
        <v>10</v>
      </c>
      <c r="AV107" s="121" t="s">
        <v>144</v>
      </c>
    </row>
    <row r="108" spans="2:48" s="121" customFormat="1" hidden="1" x14ac:dyDescent="0.25">
      <c r="B108" s="101">
        <v>14</v>
      </c>
      <c r="C108" s="122" t="s">
        <v>112</v>
      </c>
      <c r="D108" s="101">
        <v>15</v>
      </c>
      <c r="E108" s="98">
        <v>14</v>
      </c>
      <c r="F108" s="98">
        <v>14</v>
      </c>
      <c r="G108" s="98"/>
      <c r="H108" s="98"/>
      <c r="I108" s="64">
        <f t="shared" si="70"/>
        <v>1</v>
      </c>
      <c r="J108" s="103">
        <v>15</v>
      </c>
      <c r="K108" s="65">
        <f t="shared" si="71"/>
        <v>1</v>
      </c>
      <c r="L108" s="104">
        <v>15</v>
      </c>
      <c r="M108" s="129">
        <f t="shared" si="72"/>
        <v>1</v>
      </c>
      <c r="N108" s="105">
        <v>15</v>
      </c>
      <c r="O108" s="130">
        <f t="shared" si="73"/>
        <v>1</v>
      </c>
      <c r="P108" s="131">
        <v>1</v>
      </c>
      <c r="Q108" s="131">
        <v>1</v>
      </c>
      <c r="R108" s="102">
        <f t="shared" si="79"/>
        <v>1</v>
      </c>
      <c r="S108" s="132">
        <v>15</v>
      </c>
      <c r="T108" s="119">
        <f t="shared" si="74"/>
        <v>1</v>
      </c>
      <c r="U108" s="120"/>
      <c r="W108" s="121">
        <f t="shared" si="75"/>
        <v>15</v>
      </c>
      <c r="Z108" s="121">
        <f t="shared" ref="Z108:Z111" si="82">E108+P108</f>
        <v>15</v>
      </c>
      <c r="AA108" s="121" t="s">
        <v>153</v>
      </c>
      <c r="AU108" s="121">
        <f>F108+Q108</f>
        <v>15</v>
      </c>
      <c r="AV108" s="121" t="s">
        <v>144</v>
      </c>
    </row>
    <row r="109" spans="2:48" s="121" customFormat="1" hidden="1" x14ac:dyDescent="0.25">
      <c r="B109" s="101">
        <v>15</v>
      </c>
      <c r="C109" s="122" t="s">
        <v>113</v>
      </c>
      <c r="D109" s="101">
        <v>6</v>
      </c>
      <c r="E109" s="98">
        <f t="shared" si="81"/>
        <v>6</v>
      </c>
      <c r="F109" s="98">
        <f t="shared" si="78"/>
        <v>6</v>
      </c>
      <c r="G109" s="98"/>
      <c r="H109" s="98"/>
      <c r="I109" s="64">
        <f t="shared" si="70"/>
        <v>1</v>
      </c>
      <c r="J109" s="103">
        <v>6</v>
      </c>
      <c r="K109" s="65">
        <f t="shared" si="71"/>
        <v>1</v>
      </c>
      <c r="L109" s="104">
        <v>6</v>
      </c>
      <c r="M109" s="129">
        <f t="shared" si="72"/>
        <v>1</v>
      </c>
      <c r="N109" s="105">
        <v>6</v>
      </c>
      <c r="O109" s="130">
        <f t="shared" si="73"/>
        <v>1</v>
      </c>
      <c r="P109" s="131">
        <v>0</v>
      </c>
      <c r="Q109" s="131">
        <v>0</v>
      </c>
      <c r="R109" s="102">
        <v>1</v>
      </c>
      <c r="S109" s="132">
        <v>6</v>
      </c>
      <c r="T109" s="119">
        <f t="shared" si="74"/>
        <v>1</v>
      </c>
      <c r="U109" s="120"/>
      <c r="W109" s="121">
        <f t="shared" si="75"/>
        <v>6</v>
      </c>
      <c r="Z109" s="121">
        <f t="shared" si="82"/>
        <v>6</v>
      </c>
      <c r="AA109" s="121" t="s">
        <v>153</v>
      </c>
      <c r="AU109" s="121">
        <f>F109+Q109</f>
        <v>6</v>
      </c>
      <c r="AV109" s="121" t="s">
        <v>144</v>
      </c>
    </row>
    <row r="110" spans="2:48" s="121" customFormat="1" hidden="1" x14ac:dyDescent="0.25">
      <c r="B110" s="101">
        <v>16</v>
      </c>
      <c r="C110" s="122" t="s">
        <v>114</v>
      </c>
      <c r="D110" s="101">
        <v>48</v>
      </c>
      <c r="E110" s="98">
        <v>44</v>
      </c>
      <c r="F110" s="98">
        <v>44</v>
      </c>
      <c r="G110" s="98"/>
      <c r="H110" s="98"/>
      <c r="I110" s="64">
        <f t="shared" si="70"/>
        <v>1</v>
      </c>
      <c r="J110" s="103">
        <v>48</v>
      </c>
      <c r="K110" s="65">
        <f t="shared" si="71"/>
        <v>1</v>
      </c>
      <c r="L110" s="104">
        <v>48</v>
      </c>
      <c r="M110" s="129">
        <f t="shared" si="72"/>
        <v>1</v>
      </c>
      <c r="N110" s="105">
        <v>48</v>
      </c>
      <c r="O110" s="130">
        <f t="shared" si="73"/>
        <v>1</v>
      </c>
      <c r="P110" s="131">
        <v>4</v>
      </c>
      <c r="Q110" s="131">
        <v>4</v>
      </c>
      <c r="R110" s="102">
        <f t="shared" si="79"/>
        <v>1</v>
      </c>
      <c r="S110" s="132">
        <v>48</v>
      </c>
      <c r="T110" s="119">
        <f t="shared" si="74"/>
        <v>1</v>
      </c>
      <c r="U110" s="120"/>
      <c r="W110" s="121">
        <f t="shared" si="75"/>
        <v>48</v>
      </c>
      <c r="Z110" s="121">
        <f t="shared" si="82"/>
        <v>48</v>
      </c>
      <c r="AA110" s="121" t="s">
        <v>153</v>
      </c>
      <c r="AU110" s="121">
        <f>F110+Q110</f>
        <v>48</v>
      </c>
      <c r="AV110" s="121" t="s">
        <v>144</v>
      </c>
    </row>
    <row r="111" spans="2:48" s="121" customFormat="1" hidden="1" x14ac:dyDescent="0.25">
      <c r="B111" s="101">
        <v>17</v>
      </c>
      <c r="C111" s="122" t="s">
        <v>115</v>
      </c>
      <c r="D111" s="101">
        <v>2</v>
      </c>
      <c r="E111" s="98">
        <f t="shared" si="81"/>
        <v>0</v>
      </c>
      <c r="F111" s="98">
        <f t="shared" si="78"/>
        <v>0</v>
      </c>
      <c r="G111" s="98"/>
      <c r="H111" s="98"/>
      <c r="I111" s="64">
        <v>1</v>
      </c>
      <c r="J111" s="103">
        <v>2</v>
      </c>
      <c r="K111" s="65">
        <f t="shared" si="71"/>
        <v>1</v>
      </c>
      <c r="L111" s="104">
        <v>2</v>
      </c>
      <c r="M111" s="129">
        <f t="shared" si="72"/>
        <v>1</v>
      </c>
      <c r="N111" s="105">
        <v>2</v>
      </c>
      <c r="O111" s="130">
        <f t="shared" si="73"/>
        <v>1</v>
      </c>
      <c r="P111" s="131">
        <v>2</v>
      </c>
      <c r="Q111" s="131">
        <v>2</v>
      </c>
      <c r="R111" s="102">
        <f t="shared" si="79"/>
        <v>1</v>
      </c>
      <c r="S111" s="132">
        <v>2</v>
      </c>
      <c r="T111" s="119">
        <f t="shared" si="74"/>
        <v>1</v>
      </c>
      <c r="U111" s="120"/>
      <c r="W111" s="121">
        <f t="shared" si="75"/>
        <v>2</v>
      </c>
      <c r="Z111" s="121">
        <f t="shared" si="82"/>
        <v>2</v>
      </c>
      <c r="AA111" s="121" t="s">
        <v>153</v>
      </c>
      <c r="AU111" s="121">
        <f>F111+Q111</f>
        <v>2</v>
      </c>
      <c r="AV111" s="121" t="s">
        <v>144</v>
      </c>
    </row>
    <row r="112" spans="2:48" s="126" customFormat="1" hidden="1" x14ac:dyDescent="0.25">
      <c r="B112" s="280" t="s">
        <v>46</v>
      </c>
      <c r="C112" s="280"/>
      <c r="D112" s="123">
        <f>SUM(D95:D111)</f>
        <v>377</v>
      </c>
      <c r="E112" s="123">
        <f>SUM(E95:E111)</f>
        <v>276</v>
      </c>
      <c r="F112" s="123">
        <f>SUM(F95:F111)</f>
        <v>276</v>
      </c>
      <c r="G112" s="123"/>
      <c r="H112" s="123"/>
      <c r="I112" s="124">
        <f>F112/E112</f>
        <v>1</v>
      </c>
      <c r="J112" s="123">
        <f>SUM(J95:J111)</f>
        <v>377</v>
      </c>
      <c r="K112" s="124">
        <f t="shared" si="71"/>
        <v>1</v>
      </c>
      <c r="L112" s="123">
        <f>SUM(L95:L111)</f>
        <v>377</v>
      </c>
      <c r="M112" s="124">
        <f t="shared" si="72"/>
        <v>1</v>
      </c>
      <c r="N112" s="123">
        <f>SUM(N95:N111)</f>
        <v>377</v>
      </c>
      <c r="O112" s="124">
        <f>N112/D112</f>
        <v>1</v>
      </c>
      <c r="P112" s="123">
        <f>SUM(P95:P111)</f>
        <v>101</v>
      </c>
      <c r="Q112" s="123">
        <f>SUM(Q95:Q111)</f>
        <v>101</v>
      </c>
      <c r="R112" s="124">
        <f>Q112/P112</f>
        <v>1</v>
      </c>
      <c r="S112" s="123">
        <f>SUM(S95:S111)</f>
        <v>343</v>
      </c>
      <c r="T112" s="124">
        <f t="shared" si="74"/>
        <v>0.90981432360742709</v>
      </c>
      <c r="U112" s="120"/>
      <c r="W112" s="121">
        <f t="shared" si="75"/>
        <v>377</v>
      </c>
      <c r="X112" s="121"/>
    </row>
    <row r="113" spans="2:48" s="121" customFormat="1" hidden="1" x14ac:dyDescent="0.25">
      <c r="B113" s="281" t="s">
        <v>116</v>
      </c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3"/>
      <c r="T113" s="115"/>
      <c r="U113" s="120"/>
    </row>
    <row r="114" spans="2:48" s="121" customFormat="1" hidden="1" x14ac:dyDescent="0.25">
      <c r="B114" s="101">
        <v>1</v>
      </c>
      <c r="C114" s="122" t="s">
        <v>117</v>
      </c>
      <c r="D114" s="101">
        <v>11</v>
      </c>
      <c r="E114" s="98">
        <v>8</v>
      </c>
      <c r="F114" s="98">
        <f t="shared" ref="F114:F133" si="83">E114</f>
        <v>8</v>
      </c>
      <c r="G114" s="98"/>
      <c r="H114" s="98"/>
      <c r="I114" s="64">
        <f t="shared" ref="I114:I124" si="84">F114/E114</f>
        <v>1</v>
      </c>
      <c r="J114" s="103">
        <v>11</v>
      </c>
      <c r="K114" s="65">
        <f t="shared" ref="K114:K136" si="85">J114/D114</f>
        <v>1</v>
      </c>
      <c r="L114" s="104">
        <v>11</v>
      </c>
      <c r="M114" s="129">
        <f t="shared" ref="M114:M136" si="86">L114/D114</f>
        <v>1</v>
      </c>
      <c r="N114" s="105">
        <v>11</v>
      </c>
      <c r="O114" s="130">
        <f t="shared" ref="O114:O134" si="87">N114/D114</f>
        <v>1</v>
      </c>
      <c r="P114" s="131">
        <v>3</v>
      </c>
      <c r="Q114" s="131">
        <v>3</v>
      </c>
      <c r="R114" s="102">
        <f t="shared" ref="R114:R134" si="88">Q114/P114</f>
        <v>1</v>
      </c>
      <c r="S114" s="132">
        <v>11</v>
      </c>
      <c r="T114" s="119">
        <f t="shared" ref="T114:T136" si="89">S114/D114</f>
        <v>1</v>
      </c>
      <c r="U114" s="120"/>
      <c r="W114" s="121">
        <f t="shared" ref="W114:W135" si="90">E114+P114</f>
        <v>11</v>
      </c>
      <c r="X114" s="121" t="s">
        <v>144</v>
      </c>
      <c r="Z114" s="121">
        <f t="shared" ref="Z114:Z134" si="91">E114+P114</f>
        <v>11</v>
      </c>
      <c r="AA114" s="121" t="s">
        <v>153</v>
      </c>
      <c r="AU114" s="121">
        <f t="shared" ref="AU114:AU135" si="92">F114+Q114</f>
        <v>11</v>
      </c>
      <c r="AV114" s="121" t="s">
        <v>144</v>
      </c>
    </row>
    <row r="115" spans="2:48" s="121" customFormat="1" hidden="1" x14ac:dyDescent="0.25">
      <c r="B115" s="101">
        <v>2</v>
      </c>
      <c r="C115" s="122" t="s">
        <v>118</v>
      </c>
      <c r="D115" s="101">
        <v>4</v>
      </c>
      <c r="E115" s="98">
        <f t="shared" ref="E115:E118" si="93">D115-P115</f>
        <v>4</v>
      </c>
      <c r="F115" s="98">
        <f t="shared" si="83"/>
        <v>4</v>
      </c>
      <c r="G115" s="98"/>
      <c r="H115" s="98"/>
      <c r="I115" s="64">
        <f t="shared" si="84"/>
        <v>1</v>
      </c>
      <c r="J115" s="103">
        <v>4</v>
      </c>
      <c r="K115" s="65">
        <f t="shared" si="85"/>
        <v>1</v>
      </c>
      <c r="L115" s="104">
        <v>4</v>
      </c>
      <c r="M115" s="129">
        <f t="shared" si="86"/>
        <v>1</v>
      </c>
      <c r="N115" s="105">
        <v>4</v>
      </c>
      <c r="O115" s="130">
        <f t="shared" si="87"/>
        <v>1</v>
      </c>
      <c r="P115" s="131">
        <v>0</v>
      </c>
      <c r="Q115" s="131">
        <v>0</v>
      </c>
      <c r="R115" s="102">
        <v>1</v>
      </c>
      <c r="S115" s="132">
        <v>4</v>
      </c>
      <c r="T115" s="119">
        <f t="shared" si="89"/>
        <v>1</v>
      </c>
      <c r="U115" s="120"/>
      <c r="W115" s="121">
        <f t="shared" si="90"/>
        <v>4</v>
      </c>
      <c r="X115" s="121" t="s">
        <v>144</v>
      </c>
      <c r="Z115" s="121">
        <f t="shared" si="91"/>
        <v>4</v>
      </c>
      <c r="AA115" s="121" t="s">
        <v>153</v>
      </c>
      <c r="AU115" s="121">
        <f t="shared" si="92"/>
        <v>4</v>
      </c>
      <c r="AV115" s="121" t="s">
        <v>144</v>
      </c>
    </row>
    <row r="116" spans="2:48" s="121" customFormat="1" hidden="1" x14ac:dyDescent="0.25">
      <c r="B116" s="101">
        <v>3</v>
      </c>
      <c r="C116" s="122" t="s">
        <v>119</v>
      </c>
      <c r="D116" s="101">
        <v>6</v>
      </c>
      <c r="E116" s="98">
        <v>4</v>
      </c>
      <c r="F116" s="98">
        <v>4</v>
      </c>
      <c r="G116" s="98"/>
      <c r="H116" s="98"/>
      <c r="I116" s="64">
        <f t="shared" si="84"/>
        <v>1</v>
      </c>
      <c r="J116" s="103">
        <v>6</v>
      </c>
      <c r="K116" s="65">
        <f t="shared" si="85"/>
        <v>1</v>
      </c>
      <c r="L116" s="104">
        <v>6</v>
      </c>
      <c r="M116" s="129">
        <f t="shared" si="86"/>
        <v>1</v>
      </c>
      <c r="N116" s="105">
        <v>6</v>
      </c>
      <c r="O116" s="130">
        <f t="shared" si="87"/>
        <v>1</v>
      </c>
      <c r="P116" s="131">
        <v>2</v>
      </c>
      <c r="Q116" s="131">
        <v>2</v>
      </c>
      <c r="R116" s="102">
        <f t="shared" si="88"/>
        <v>1</v>
      </c>
      <c r="S116" s="132">
        <v>6</v>
      </c>
      <c r="T116" s="119">
        <f t="shared" si="89"/>
        <v>1</v>
      </c>
      <c r="U116" s="120"/>
      <c r="W116" s="121">
        <f t="shared" si="90"/>
        <v>6</v>
      </c>
      <c r="X116" s="121" t="s">
        <v>144</v>
      </c>
      <c r="Z116" s="121">
        <f t="shared" si="91"/>
        <v>6</v>
      </c>
      <c r="AA116" s="121" t="s">
        <v>153</v>
      </c>
      <c r="AU116" s="121">
        <f t="shared" si="92"/>
        <v>6</v>
      </c>
      <c r="AV116" s="121" t="s">
        <v>144</v>
      </c>
    </row>
    <row r="117" spans="2:48" s="121" customFormat="1" hidden="1" x14ac:dyDescent="0.25">
      <c r="B117" s="101">
        <v>4</v>
      </c>
      <c r="C117" s="122" t="s">
        <v>120</v>
      </c>
      <c r="D117" s="101">
        <v>2</v>
      </c>
      <c r="E117" s="98">
        <v>1</v>
      </c>
      <c r="F117" s="98">
        <v>1</v>
      </c>
      <c r="G117" s="98"/>
      <c r="H117" s="98"/>
      <c r="I117" s="64">
        <f t="shared" si="84"/>
        <v>1</v>
      </c>
      <c r="J117" s="103">
        <v>2</v>
      </c>
      <c r="K117" s="65">
        <f t="shared" si="85"/>
        <v>1</v>
      </c>
      <c r="L117" s="104">
        <v>2</v>
      </c>
      <c r="M117" s="129">
        <f t="shared" si="86"/>
        <v>1</v>
      </c>
      <c r="N117" s="105">
        <v>2</v>
      </c>
      <c r="O117" s="130">
        <f t="shared" si="87"/>
        <v>1</v>
      </c>
      <c r="P117" s="131">
        <v>1</v>
      </c>
      <c r="Q117" s="131">
        <v>1</v>
      </c>
      <c r="R117" s="102">
        <f t="shared" si="88"/>
        <v>1</v>
      </c>
      <c r="S117" s="132">
        <v>2</v>
      </c>
      <c r="T117" s="119">
        <f t="shared" si="89"/>
        <v>1</v>
      </c>
      <c r="U117" s="120"/>
      <c r="W117" s="121">
        <f t="shared" si="90"/>
        <v>2</v>
      </c>
      <c r="X117" s="121" t="s">
        <v>144</v>
      </c>
      <c r="Z117" s="121">
        <f t="shared" si="91"/>
        <v>2</v>
      </c>
      <c r="AA117" s="121" t="s">
        <v>153</v>
      </c>
      <c r="AU117" s="121">
        <f t="shared" si="92"/>
        <v>2</v>
      </c>
      <c r="AV117" s="121" t="s">
        <v>144</v>
      </c>
    </row>
    <row r="118" spans="2:48" s="121" customFormat="1" hidden="1" x14ac:dyDescent="0.25">
      <c r="B118" s="101">
        <v>5</v>
      </c>
      <c r="C118" s="122" t="s">
        <v>121</v>
      </c>
      <c r="D118" s="101">
        <v>5</v>
      </c>
      <c r="E118" s="98">
        <f t="shared" si="93"/>
        <v>4</v>
      </c>
      <c r="F118" s="98">
        <f t="shared" si="83"/>
        <v>4</v>
      </c>
      <c r="G118" s="98"/>
      <c r="H118" s="98"/>
      <c r="I118" s="64">
        <f t="shared" si="84"/>
        <v>1</v>
      </c>
      <c r="J118" s="103">
        <v>5</v>
      </c>
      <c r="K118" s="65">
        <f t="shared" si="85"/>
        <v>1</v>
      </c>
      <c r="L118" s="104">
        <v>5</v>
      </c>
      <c r="M118" s="129">
        <f t="shared" si="86"/>
        <v>1</v>
      </c>
      <c r="N118" s="105">
        <v>5</v>
      </c>
      <c r="O118" s="130">
        <f t="shared" si="87"/>
        <v>1</v>
      </c>
      <c r="P118" s="131">
        <v>1</v>
      </c>
      <c r="Q118" s="131">
        <v>1</v>
      </c>
      <c r="R118" s="102">
        <f t="shared" si="88"/>
        <v>1</v>
      </c>
      <c r="S118" s="132">
        <v>5</v>
      </c>
      <c r="T118" s="119">
        <f t="shared" si="89"/>
        <v>1</v>
      </c>
      <c r="U118" s="120"/>
      <c r="W118" s="121">
        <f t="shared" si="90"/>
        <v>5</v>
      </c>
      <c r="X118" s="121" t="s">
        <v>144</v>
      </c>
      <c r="Z118" s="121">
        <f t="shared" si="91"/>
        <v>5</v>
      </c>
      <c r="AA118" s="121" t="s">
        <v>153</v>
      </c>
      <c r="AU118" s="121">
        <f t="shared" si="92"/>
        <v>5</v>
      </c>
      <c r="AV118" s="121" t="s">
        <v>144</v>
      </c>
    </row>
    <row r="119" spans="2:48" s="121" customFormat="1" hidden="1" x14ac:dyDescent="0.25">
      <c r="B119" s="101">
        <v>6</v>
      </c>
      <c r="C119" s="122" t="s">
        <v>122</v>
      </c>
      <c r="D119" s="101">
        <v>30</v>
      </c>
      <c r="E119" s="98">
        <v>6</v>
      </c>
      <c r="F119" s="98">
        <f t="shared" si="83"/>
        <v>6</v>
      </c>
      <c r="G119" s="98"/>
      <c r="H119" s="98"/>
      <c r="I119" s="64">
        <f t="shared" si="84"/>
        <v>1</v>
      </c>
      <c r="J119" s="103">
        <v>30</v>
      </c>
      <c r="K119" s="65">
        <f t="shared" si="85"/>
        <v>1</v>
      </c>
      <c r="L119" s="104">
        <v>30</v>
      </c>
      <c r="M119" s="129">
        <f t="shared" si="86"/>
        <v>1</v>
      </c>
      <c r="N119" s="105">
        <v>30</v>
      </c>
      <c r="O119" s="130">
        <f t="shared" si="87"/>
        <v>1</v>
      </c>
      <c r="P119" s="131">
        <v>24</v>
      </c>
      <c r="Q119" s="131">
        <v>24</v>
      </c>
      <c r="R119" s="102">
        <f t="shared" si="88"/>
        <v>1</v>
      </c>
      <c r="S119" s="132">
        <v>30</v>
      </c>
      <c r="T119" s="119">
        <f t="shared" si="89"/>
        <v>1</v>
      </c>
      <c r="U119" s="120"/>
      <c r="W119" s="121">
        <f t="shared" si="90"/>
        <v>30</v>
      </c>
      <c r="X119" s="121" t="s">
        <v>144</v>
      </c>
      <c r="Z119" s="121">
        <f t="shared" si="91"/>
        <v>30</v>
      </c>
      <c r="AA119" s="121" t="s">
        <v>153</v>
      </c>
      <c r="AU119" s="121">
        <f t="shared" si="92"/>
        <v>30</v>
      </c>
      <c r="AV119" s="121" t="s">
        <v>144</v>
      </c>
    </row>
    <row r="120" spans="2:48" s="121" customFormat="1" hidden="1" x14ac:dyDescent="0.25">
      <c r="B120" s="101">
        <v>7</v>
      </c>
      <c r="C120" s="122" t="s">
        <v>123</v>
      </c>
      <c r="D120" s="101">
        <v>17</v>
      </c>
      <c r="E120" s="98">
        <v>3</v>
      </c>
      <c r="F120" s="98">
        <v>3</v>
      </c>
      <c r="G120" s="98"/>
      <c r="H120" s="98"/>
      <c r="I120" s="64">
        <f t="shared" si="84"/>
        <v>1</v>
      </c>
      <c r="J120" s="103">
        <v>17</v>
      </c>
      <c r="K120" s="65">
        <f t="shared" si="85"/>
        <v>1</v>
      </c>
      <c r="L120" s="104">
        <v>17</v>
      </c>
      <c r="M120" s="129">
        <f t="shared" si="86"/>
        <v>1</v>
      </c>
      <c r="N120" s="105">
        <v>17</v>
      </c>
      <c r="O120" s="130">
        <f t="shared" si="87"/>
        <v>1</v>
      </c>
      <c r="P120" s="131">
        <v>14</v>
      </c>
      <c r="Q120" s="131">
        <v>14</v>
      </c>
      <c r="R120" s="102">
        <v>1</v>
      </c>
      <c r="S120" s="132">
        <v>17</v>
      </c>
      <c r="T120" s="119">
        <f t="shared" si="89"/>
        <v>1</v>
      </c>
      <c r="U120" s="120"/>
      <c r="W120" s="121">
        <f t="shared" si="90"/>
        <v>17</v>
      </c>
      <c r="X120" s="121" t="s">
        <v>144</v>
      </c>
      <c r="Z120" s="121">
        <f t="shared" si="91"/>
        <v>17</v>
      </c>
      <c r="AA120" s="121" t="s">
        <v>153</v>
      </c>
      <c r="AU120" s="121">
        <f t="shared" si="92"/>
        <v>17</v>
      </c>
      <c r="AV120" s="121" t="s">
        <v>144</v>
      </c>
    </row>
    <row r="121" spans="2:48" s="121" customFormat="1" hidden="1" x14ac:dyDescent="0.25">
      <c r="B121" s="101">
        <v>8</v>
      </c>
      <c r="C121" s="122" t="s">
        <v>124</v>
      </c>
      <c r="D121" s="101">
        <v>3</v>
      </c>
      <c r="E121" s="98">
        <v>0</v>
      </c>
      <c r="F121" s="98">
        <f t="shared" si="83"/>
        <v>0</v>
      </c>
      <c r="G121" s="98"/>
      <c r="H121" s="98"/>
      <c r="I121" s="64">
        <v>1</v>
      </c>
      <c r="J121" s="103">
        <v>3</v>
      </c>
      <c r="K121" s="65">
        <f t="shared" si="85"/>
        <v>1</v>
      </c>
      <c r="L121" s="104">
        <v>3</v>
      </c>
      <c r="M121" s="129">
        <f t="shared" si="86"/>
        <v>1</v>
      </c>
      <c r="N121" s="105">
        <v>3</v>
      </c>
      <c r="O121" s="130">
        <f t="shared" si="87"/>
        <v>1</v>
      </c>
      <c r="P121" s="131">
        <v>3</v>
      </c>
      <c r="Q121" s="131">
        <v>3</v>
      </c>
      <c r="R121" s="102">
        <v>1</v>
      </c>
      <c r="S121" s="132">
        <v>3</v>
      </c>
      <c r="T121" s="119">
        <f t="shared" si="89"/>
        <v>1</v>
      </c>
      <c r="U121" s="120"/>
      <c r="W121" s="121">
        <f t="shared" si="90"/>
        <v>3</v>
      </c>
      <c r="X121" s="121" t="s">
        <v>144</v>
      </c>
      <c r="Z121" s="121">
        <f t="shared" si="91"/>
        <v>3</v>
      </c>
      <c r="AA121" s="121" t="s">
        <v>153</v>
      </c>
      <c r="AU121" s="121">
        <f t="shared" si="92"/>
        <v>3</v>
      </c>
      <c r="AV121" s="121" t="s">
        <v>144</v>
      </c>
    </row>
    <row r="122" spans="2:48" s="121" customFormat="1" hidden="1" x14ac:dyDescent="0.25">
      <c r="B122" s="101">
        <v>9</v>
      </c>
      <c r="C122" s="122" t="s">
        <v>125</v>
      </c>
      <c r="D122" s="101">
        <v>5</v>
      </c>
      <c r="E122" s="98">
        <v>0</v>
      </c>
      <c r="F122" s="98">
        <f t="shared" si="83"/>
        <v>0</v>
      </c>
      <c r="G122" s="98"/>
      <c r="H122" s="98"/>
      <c r="I122" s="64">
        <v>1</v>
      </c>
      <c r="J122" s="103">
        <v>5</v>
      </c>
      <c r="K122" s="65">
        <f t="shared" si="85"/>
        <v>1</v>
      </c>
      <c r="L122" s="104">
        <v>5</v>
      </c>
      <c r="M122" s="129">
        <f t="shared" si="86"/>
        <v>1</v>
      </c>
      <c r="N122" s="105">
        <v>5</v>
      </c>
      <c r="O122" s="130">
        <f t="shared" si="87"/>
        <v>1</v>
      </c>
      <c r="P122" s="131">
        <v>5</v>
      </c>
      <c r="Q122" s="131">
        <v>5</v>
      </c>
      <c r="R122" s="102">
        <f t="shared" si="88"/>
        <v>1</v>
      </c>
      <c r="S122" s="132">
        <v>5</v>
      </c>
      <c r="T122" s="119">
        <f t="shared" si="89"/>
        <v>1</v>
      </c>
      <c r="U122" s="120"/>
      <c r="W122" s="121">
        <f t="shared" si="90"/>
        <v>5</v>
      </c>
      <c r="X122" s="121" t="s">
        <v>144</v>
      </c>
      <c r="Z122" s="121">
        <f t="shared" si="91"/>
        <v>5</v>
      </c>
      <c r="AA122" s="121" t="s">
        <v>153</v>
      </c>
      <c r="AU122" s="121">
        <f t="shared" si="92"/>
        <v>5</v>
      </c>
      <c r="AV122" s="121" t="s">
        <v>144</v>
      </c>
    </row>
    <row r="123" spans="2:48" s="121" customFormat="1" hidden="1" x14ac:dyDescent="0.25">
      <c r="B123" s="101">
        <v>10</v>
      </c>
      <c r="C123" s="122" t="s">
        <v>126</v>
      </c>
      <c r="D123" s="101">
        <v>3</v>
      </c>
      <c r="E123" s="98">
        <v>0</v>
      </c>
      <c r="F123" s="98">
        <f t="shared" si="83"/>
        <v>0</v>
      </c>
      <c r="G123" s="98"/>
      <c r="H123" s="98"/>
      <c r="I123" s="64">
        <v>1</v>
      </c>
      <c r="J123" s="103">
        <v>3</v>
      </c>
      <c r="K123" s="65">
        <f t="shared" si="85"/>
        <v>1</v>
      </c>
      <c r="L123" s="104">
        <v>3</v>
      </c>
      <c r="M123" s="129">
        <f t="shared" si="86"/>
        <v>1</v>
      </c>
      <c r="N123" s="105">
        <v>3</v>
      </c>
      <c r="O123" s="130">
        <f t="shared" si="87"/>
        <v>1</v>
      </c>
      <c r="P123" s="131">
        <v>3</v>
      </c>
      <c r="Q123" s="131">
        <v>3</v>
      </c>
      <c r="R123" s="102">
        <v>1</v>
      </c>
      <c r="S123" s="132">
        <v>3</v>
      </c>
      <c r="T123" s="119">
        <f t="shared" si="89"/>
        <v>1</v>
      </c>
      <c r="U123" s="120"/>
      <c r="W123" s="121">
        <f t="shared" si="90"/>
        <v>3</v>
      </c>
      <c r="X123" s="121" t="s">
        <v>144</v>
      </c>
      <c r="Z123" s="121">
        <f t="shared" si="91"/>
        <v>3</v>
      </c>
      <c r="AA123" s="121" t="s">
        <v>153</v>
      </c>
      <c r="AU123" s="121">
        <f t="shared" si="92"/>
        <v>3</v>
      </c>
      <c r="AV123" s="121" t="s">
        <v>144</v>
      </c>
    </row>
    <row r="124" spans="2:48" s="121" customFormat="1" hidden="1" x14ac:dyDescent="0.25">
      <c r="B124" s="101">
        <v>11</v>
      </c>
      <c r="C124" s="122" t="s">
        <v>127</v>
      </c>
      <c r="D124" s="101">
        <v>12</v>
      </c>
      <c r="E124" s="98">
        <v>4</v>
      </c>
      <c r="F124" s="98">
        <v>4</v>
      </c>
      <c r="G124" s="98"/>
      <c r="H124" s="98"/>
      <c r="I124" s="64">
        <f t="shared" si="84"/>
        <v>1</v>
      </c>
      <c r="J124" s="103">
        <v>12</v>
      </c>
      <c r="K124" s="65">
        <f t="shared" si="85"/>
        <v>1</v>
      </c>
      <c r="L124" s="104">
        <v>12</v>
      </c>
      <c r="M124" s="129">
        <f t="shared" si="86"/>
        <v>1</v>
      </c>
      <c r="N124" s="105">
        <v>12</v>
      </c>
      <c r="O124" s="130">
        <f t="shared" si="87"/>
        <v>1</v>
      </c>
      <c r="P124" s="131">
        <v>8</v>
      </c>
      <c r="Q124" s="131">
        <v>8</v>
      </c>
      <c r="R124" s="102">
        <f t="shared" si="88"/>
        <v>1</v>
      </c>
      <c r="S124" s="132">
        <v>12</v>
      </c>
      <c r="T124" s="119">
        <f t="shared" si="89"/>
        <v>1</v>
      </c>
      <c r="U124" s="120"/>
      <c r="W124" s="121">
        <f t="shared" si="90"/>
        <v>12</v>
      </c>
      <c r="X124" s="121" t="s">
        <v>144</v>
      </c>
      <c r="Z124" s="121">
        <f t="shared" si="91"/>
        <v>12</v>
      </c>
      <c r="AA124" s="121" t="s">
        <v>153</v>
      </c>
      <c r="AU124" s="121">
        <f t="shared" si="92"/>
        <v>12</v>
      </c>
      <c r="AV124" s="121" t="s">
        <v>144</v>
      </c>
    </row>
    <row r="125" spans="2:48" s="121" customFormat="1" hidden="1" x14ac:dyDescent="0.25">
      <c r="B125" s="101">
        <v>12</v>
      </c>
      <c r="C125" s="122" t="s">
        <v>128</v>
      </c>
      <c r="D125" s="101">
        <v>4</v>
      </c>
      <c r="E125" s="98">
        <v>0</v>
      </c>
      <c r="F125" s="98">
        <f t="shared" si="83"/>
        <v>0</v>
      </c>
      <c r="G125" s="98"/>
      <c r="H125" s="98"/>
      <c r="I125" s="64">
        <v>1</v>
      </c>
      <c r="J125" s="103">
        <v>4</v>
      </c>
      <c r="K125" s="65">
        <f t="shared" si="85"/>
        <v>1</v>
      </c>
      <c r="L125" s="104">
        <v>4</v>
      </c>
      <c r="M125" s="129">
        <f t="shared" si="86"/>
        <v>1</v>
      </c>
      <c r="N125" s="105">
        <v>4</v>
      </c>
      <c r="O125" s="130">
        <f t="shared" si="87"/>
        <v>1</v>
      </c>
      <c r="P125" s="131">
        <v>4</v>
      </c>
      <c r="Q125" s="131">
        <v>4</v>
      </c>
      <c r="R125" s="102">
        <v>1</v>
      </c>
      <c r="S125" s="132">
        <v>4</v>
      </c>
      <c r="T125" s="119">
        <f t="shared" si="89"/>
        <v>1</v>
      </c>
      <c r="U125" s="120"/>
      <c r="W125" s="121">
        <f t="shared" si="90"/>
        <v>4</v>
      </c>
      <c r="X125" s="121" t="s">
        <v>144</v>
      </c>
      <c r="Z125" s="121">
        <f t="shared" si="91"/>
        <v>4</v>
      </c>
      <c r="AA125" s="121" t="s">
        <v>153</v>
      </c>
      <c r="AU125" s="121">
        <f t="shared" si="92"/>
        <v>4</v>
      </c>
      <c r="AV125" s="121" t="s">
        <v>144</v>
      </c>
    </row>
    <row r="126" spans="2:48" s="121" customFormat="1" hidden="1" x14ac:dyDescent="0.25">
      <c r="B126" s="101">
        <v>13</v>
      </c>
      <c r="C126" s="122" t="s">
        <v>129</v>
      </c>
      <c r="D126" s="101">
        <v>2</v>
      </c>
      <c r="E126" s="98">
        <v>0</v>
      </c>
      <c r="F126" s="98">
        <v>0</v>
      </c>
      <c r="G126" s="98"/>
      <c r="H126" s="98"/>
      <c r="I126" s="64">
        <v>1</v>
      </c>
      <c r="J126" s="103">
        <v>2</v>
      </c>
      <c r="K126" s="65">
        <f t="shared" si="85"/>
        <v>1</v>
      </c>
      <c r="L126" s="104">
        <v>2</v>
      </c>
      <c r="M126" s="129">
        <f t="shared" si="86"/>
        <v>1</v>
      </c>
      <c r="N126" s="105">
        <v>2</v>
      </c>
      <c r="O126" s="130">
        <f t="shared" si="87"/>
        <v>1</v>
      </c>
      <c r="P126" s="131">
        <v>2</v>
      </c>
      <c r="Q126" s="131">
        <v>2</v>
      </c>
      <c r="R126" s="102">
        <v>1</v>
      </c>
      <c r="S126" s="132">
        <v>2</v>
      </c>
      <c r="T126" s="119">
        <f t="shared" si="89"/>
        <v>1</v>
      </c>
      <c r="U126" s="120"/>
      <c r="W126" s="121">
        <f t="shared" si="90"/>
        <v>2</v>
      </c>
      <c r="X126" s="121" t="s">
        <v>144</v>
      </c>
      <c r="Z126" s="121">
        <f t="shared" si="91"/>
        <v>2</v>
      </c>
      <c r="AA126" s="121" t="s">
        <v>153</v>
      </c>
      <c r="AU126" s="121">
        <f t="shared" si="92"/>
        <v>2</v>
      </c>
      <c r="AV126" s="121" t="s">
        <v>144</v>
      </c>
    </row>
    <row r="127" spans="2:48" s="121" customFormat="1" hidden="1" x14ac:dyDescent="0.25">
      <c r="B127" s="101">
        <v>14</v>
      </c>
      <c r="C127" s="122" t="s">
        <v>130</v>
      </c>
      <c r="D127" s="101">
        <v>3</v>
      </c>
      <c r="E127" s="98">
        <v>0</v>
      </c>
      <c r="F127" s="98">
        <f t="shared" si="83"/>
        <v>0</v>
      </c>
      <c r="G127" s="98"/>
      <c r="H127" s="98"/>
      <c r="I127" s="64">
        <v>1</v>
      </c>
      <c r="J127" s="103">
        <v>3</v>
      </c>
      <c r="K127" s="65">
        <f t="shared" si="85"/>
        <v>1</v>
      </c>
      <c r="L127" s="104">
        <v>3</v>
      </c>
      <c r="M127" s="129">
        <f t="shared" si="86"/>
        <v>1</v>
      </c>
      <c r="N127" s="105">
        <v>3</v>
      </c>
      <c r="O127" s="130">
        <f t="shared" si="87"/>
        <v>1</v>
      </c>
      <c r="P127" s="131">
        <v>3</v>
      </c>
      <c r="Q127" s="131">
        <v>3</v>
      </c>
      <c r="R127" s="102">
        <v>1</v>
      </c>
      <c r="S127" s="132">
        <v>3</v>
      </c>
      <c r="T127" s="119">
        <f t="shared" si="89"/>
        <v>1</v>
      </c>
      <c r="U127" s="120"/>
      <c r="W127" s="121">
        <f t="shared" si="90"/>
        <v>3</v>
      </c>
      <c r="X127" s="121" t="s">
        <v>144</v>
      </c>
      <c r="Z127" s="121">
        <f t="shared" si="91"/>
        <v>3</v>
      </c>
      <c r="AA127" s="121" t="s">
        <v>153</v>
      </c>
      <c r="AU127" s="121">
        <f t="shared" si="92"/>
        <v>3</v>
      </c>
      <c r="AV127" s="121" t="s">
        <v>144</v>
      </c>
    </row>
    <row r="128" spans="2:48" s="121" customFormat="1" hidden="1" x14ac:dyDescent="0.25">
      <c r="B128" s="101">
        <v>15</v>
      </c>
      <c r="C128" s="122" t="s">
        <v>131</v>
      </c>
      <c r="D128" s="101">
        <v>3</v>
      </c>
      <c r="E128" s="98">
        <v>0</v>
      </c>
      <c r="F128" s="98">
        <f t="shared" si="83"/>
        <v>0</v>
      </c>
      <c r="G128" s="98"/>
      <c r="H128" s="98"/>
      <c r="I128" s="64">
        <v>1</v>
      </c>
      <c r="J128" s="103">
        <v>3</v>
      </c>
      <c r="K128" s="65">
        <f t="shared" si="85"/>
        <v>1</v>
      </c>
      <c r="L128" s="104">
        <v>3</v>
      </c>
      <c r="M128" s="129">
        <f t="shared" si="86"/>
        <v>1</v>
      </c>
      <c r="N128" s="105">
        <v>3</v>
      </c>
      <c r="O128" s="130">
        <f t="shared" si="87"/>
        <v>1</v>
      </c>
      <c r="P128" s="131">
        <v>3</v>
      </c>
      <c r="Q128" s="131">
        <v>3</v>
      </c>
      <c r="R128" s="102">
        <v>1</v>
      </c>
      <c r="S128" s="132">
        <v>3</v>
      </c>
      <c r="T128" s="119">
        <f t="shared" si="89"/>
        <v>1</v>
      </c>
      <c r="U128" s="120"/>
      <c r="W128" s="121">
        <f t="shared" si="90"/>
        <v>3</v>
      </c>
      <c r="X128" s="121" t="s">
        <v>144</v>
      </c>
      <c r="Z128" s="121">
        <f t="shared" si="91"/>
        <v>3</v>
      </c>
      <c r="AA128" s="121" t="s">
        <v>153</v>
      </c>
      <c r="AU128" s="121">
        <f t="shared" si="92"/>
        <v>3</v>
      </c>
      <c r="AV128" s="121" t="s">
        <v>144</v>
      </c>
    </row>
    <row r="129" spans="2:48" s="121" customFormat="1" hidden="1" x14ac:dyDescent="0.25">
      <c r="B129" s="101">
        <v>16</v>
      </c>
      <c r="C129" s="122" t="s">
        <v>132</v>
      </c>
      <c r="D129" s="101">
        <v>5</v>
      </c>
      <c r="E129" s="98">
        <v>0</v>
      </c>
      <c r="F129" s="98">
        <f t="shared" si="83"/>
        <v>0</v>
      </c>
      <c r="G129" s="98"/>
      <c r="H129" s="98"/>
      <c r="I129" s="64">
        <v>1</v>
      </c>
      <c r="J129" s="103">
        <v>5</v>
      </c>
      <c r="K129" s="65">
        <f t="shared" si="85"/>
        <v>1</v>
      </c>
      <c r="L129" s="104">
        <v>5</v>
      </c>
      <c r="M129" s="129">
        <f t="shared" si="86"/>
        <v>1</v>
      </c>
      <c r="N129" s="105">
        <v>5</v>
      </c>
      <c r="O129" s="130">
        <f t="shared" si="87"/>
        <v>1</v>
      </c>
      <c r="P129" s="131">
        <v>5</v>
      </c>
      <c r="Q129" s="131">
        <v>5</v>
      </c>
      <c r="R129" s="102">
        <f t="shared" si="88"/>
        <v>1</v>
      </c>
      <c r="S129" s="132">
        <v>5</v>
      </c>
      <c r="T129" s="119">
        <f t="shared" si="89"/>
        <v>1</v>
      </c>
      <c r="U129" s="120"/>
      <c r="W129" s="121">
        <f t="shared" si="90"/>
        <v>5</v>
      </c>
      <c r="X129" s="121" t="s">
        <v>144</v>
      </c>
      <c r="Z129" s="121">
        <f t="shared" si="91"/>
        <v>5</v>
      </c>
      <c r="AA129" s="121" t="s">
        <v>153</v>
      </c>
      <c r="AU129" s="121">
        <f t="shared" si="92"/>
        <v>5</v>
      </c>
      <c r="AV129" s="121" t="s">
        <v>144</v>
      </c>
    </row>
    <row r="130" spans="2:48" s="121" customFormat="1" hidden="1" x14ac:dyDescent="0.25">
      <c r="B130" s="101">
        <v>17</v>
      </c>
      <c r="C130" s="122" t="s">
        <v>133</v>
      </c>
      <c r="D130" s="101">
        <v>4</v>
      </c>
      <c r="E130" s="98">
        <v>0</v>
      </c>
      <c r="F130" s="98">
        <v>0</v>
      </c>
      <c r="G130" s="98"/>
      <c r="H130" s="98"/>
      <c r="I130" s="64">
        <v>1</v>
      </c>
      <c r="J130" s="103">
        <v>4</v>
      </c>
      <c r="K130" s="65">
        <f t="shared" si="85"/>
        <v>1</v>
      </c>
      <c r="L130" s="104">
        <v>4</v>
      </c>
      <c r="M130" s="129">
        <f t="shared" si="86"/>
        <v>1</v>
      </c>
      <c r="N130" s="105">
        <v>4</v>
      </c>
      <c r="O130" s="130">
        <f t="shared" si="87"/>
        <v>1</v>
      </c>
      <c r="P130" s="131">
        <v>4</v>
      </c>
      <c r="Q130" s="131">
        <v>4</v>
      </c>
      <c r="R130" s="102">
        <v>1</v>
      </c>
      <c r="S130" s="132">
        <v>4</v>
      </c>
      <c r="T130" s="119">
        <f t="shared" si="89"/>
        <v>1</v>
      </c>
      <c r="U130" s="120"/>
      <c r="W130" s="121">
        <f t="shared" si="90"/>
        <v>4</v>
      </c>
      <c r="X130" s="121" t="s">
        <v>144</v>
      </c>
      <c r="Z130" s="121">
        <f t="shared" si="91"/>
        <v>4</v>
      </c>
      <c r="AA130" s="121" t="s">
        <v>153</v>
      </c>
      <c r="AU130" s="121">
        <f t="shared" si="92"/>
        <v>4</v>
      </c>
      <c r="AV130" s="121" t="s">
        <v>144</v>
      </c>
    </row>
    <row r="131" spans="2:48" s="121" customFormat="1" hidden="1" x14ac:dyDescent="0.25">
      <c r="B131" s="101">
        <v>18</v>
      </c>
      <c r="C131" s="122" t="s">
        <v>134</v>
      </c>
      <c r="D131" s="101">
        <v>5</v>
      </c>
      <c r="E131" s="98">
        <v>0</v>
      </c>
      <c r="F131" s="98">
        <f t="shared" si="83"/>
        <v>0</v>
      </c>
      <c r="G131" s="98"/>
      <c r="H131" s="98"/>
      <c r="I131" s="64">
        <v>1</v>
      </c>
      <c r="J131" s="103">
        <v>5</v>
      </c>
      <c r="K131" s="65">
        <f t="shared" si="85"/>
        <v>1</v>
      </c>
      <c r="L131" s="104">
        <v>5</v>
      </c>
      <c r="M131" s="129">
        <f t="shared" si="86"/>
        <v>1</v>
      </c>
      <c r="N131" s="105">
        <v>5</v>
      </c>
      <c r="O131" s="130">
        <f t="shared" si="87"/>
        <v>1</v>
      </c>
      <c r="P131" s="131">
        <v>5</v>
      </c>
      <c r="Q131" s="131">
        <v>5</v>
      </c>
      <c r="R131" s="102">
        <f t="shared" si="88"/>
        <v>1</v>
      </c>
      <c r="S131" s="132">
        <v>5</v>
      </c>
      <c r="T131" s="119">
        <f t="shared" si="89"/>
        <v>1</v>
      </c>
      <c r="U131" s="120"/>
      <c r="W131" s="121">
        <f t="shared" si="90"/>
        <v>5</v>
      </c>
      <c r="X131" s="121" t="s">
        <v>144</v>
      </c>
      <c r="Z131" s="121">
        <f t="shared" si="91"/>
        <v>5</v>
      </c>
      <c r="AA131" s="121" t="s">
        <v>153</v>
      </c>
      <c r="AU131" s="121">
        <f t="shared" si="92"/>
        <v>5</v>
      </c>
      <c r="AV131" s="121" t="s">
        <v>144</v>
      </c>
    </row>
    <row r="132" spans="2:48" s="121" customFormat="1" hidden="1" x14ac:dyDescent="0.25">
      <c r="B132" s="101">
        <v>19</v>
      </c>
      <c r="C132" s="122" t="s">
        <v>135</v>
      </c>
      <c r="D132" s="101">
        <v>5</v>
      </c>
      <c r="E132" s="98">
        <v>0</v>
      </c>
      <c r="F132" s="98">
        <v>0</v>
      </c>
      <c r="G132" s="98"/>
      <c r="H132" s="98"/>
      <c r="I132" s="64">
        <v>1</v>
      </c>
      <c r="J132" s="103">
        <v>5</v>
      </c>
      <c r="K132" s="65">
        <f t="shared" si="85"/>
        <v>1</v>
      </c>
      <c r="L132" s="104">
        <v>5</v>
      </c>
      <c r="M132" s="129">
        <f t="shared" si="86"/>
        <v>1</v>
      </c>
      <c r="N132" s="105">
        <v>5</v>
      </c>
      <c r="O132" s="130">
        <f t="shared" si="87"/>
        <v>1</v>
      </c>
      <c r="P132" s="131">
        <v>5</v>
      </c>
      <c r="Q132" s="131">
        <v>5</v>
      </c>
      <c r="R132" s="102">
        <v>1</v>
      </c>
      <c r="S132" s="132">
        <v>5</v>
      </c>
      <c r="T132" s="119">
        <f t="shared" si="89"/>
        <v>1</v>
      </c>
      <c r="U132" s="120"/>
      <c r="W132" s="121">
        <f t="shared" si="90"/>
        <v>5</v>
      </c>
      <c r="X132" s="121" t="s">
        <v>144</v>
      </c>
      <c r="Z132" s="121">
        <f t="shared" si="91"/>
        <v>5</v>
      </c>
      <c r="AA132" s="121" t="s">
        <v>153</v>
      </c>
      <c r="AU132" s="121">
        <f t="shared" si="92"/>
        <v>5</v>
      </c>
      <c r="AV132" s="121" t="s">
        <v>144</v>
      </c>
    </row>
    <row r="133" spans="2:48" s="121" customFormat="1" hidden="1" x14ac:dyDescent="0.25">
      <c r="B133" s="101">
        <v>20</v>
      </c>
      <c r="C133" s="122" t="s">
        <v>136</v>
      </c>
      <c r="D133" s="101">
        <v>4</v>
      </c>
      <c r="E133" s="98">
        <v>0</v>
      </c>
      <c r="F133" s="98">
        <f t="shared" si="83"/>
        <v>0</v>
      </c>
      <c r="G133" s="98"/>
      <c r="H133" s="98"/>
      <c r="I133" s="64">
        <v>1</v>
      </c>
      <c r="J133" s="103">
        <v>4</v>
      </c>
      <c r="K133" s="65">
        <f t="shared" si="85"/>
        <v>1</v>
      </c>
      <c r="L133" s="104">
        <v>4</v>
      </c>
      <c r="M133" s="129">
        <f t="shared" si="86"/>
        <v>1</v>
      </c>
      <c r="N133" s="105">
        <v>4</v>
      </c>
      <c r="O133" s="130">
        <f t="shared" si="87"/>
        <v>1</v>
      </c>
      <c r="P133" s="131">
        <v>4</v>
      </c>
      <c r="Q133" s="131">
        <v>4</v>
      </c>
      <c r="R133" s="102">
        <f t="shared" si="88"/>
        <v>1</v>
      </c>
      <c r="S133" s="132">
        <v>4</v>
      </c>
      <c r="T133" s="119">
        <f t="shared" si="89"/>
        <v>1</v>
      </c>
      <c r="U133" s="120"/>
      <c r="W133" s="121">
        <f t="shared" si="90"/>
        <v>4</v>
      </c>
      <c r="X133" s="121" t="s">
        <v>144</v>
      </c>
      <c r="Z133" s="121">
        <f t="shared" si="91"/>
        <v>4</v>
      </c>
      <c r="AA133" s="121" t="s">
        <v>153</v>
      </c>
      <c r="AU133" s="121">
        <f t="shared" si="92"/>
        <v>4</v>
      </c>
      <c r="AV133" s="121" t="s">
        <v>144</v>
      </c>
    </row>
    <row r="134" spans="2:48" s="121" customFormat="1" hidden="1" x14ac:dyDescent="0.25">
      <c r="B134" s="101">
        <v>21</v>
      </c>
      <c r="C134" s="122" t="s">
        <v>171</v>
      </c>
      <c r="D134" s="101">
        <v>20</v>
      </c>
      <c r="E134" s="98">
        <v>9</v>
      </c>
      <c r="F134" s="98">
        <v>9</v>
      </c>
      <c r="G134" s="98"/>
      <c r="H134" s="98"/>
      <c r="I134" s="64">
        <v>1</v>
      </c>
      <c r="J134" s="103">
        <v>20</v>
      </c>
      <c r="K134" s="65">
        <f t="shared" si="85"/>
        <v>1</v>
      </c>
      <c r="L134" s="104">
        <v>20</v>
      </c>
      <c r="M134" s="129">
        <f t="shared" si="86"/>
        <v>1</v>
      </c>
      <c r="N134" s="105">
        <v>20</v>
      </c>
      <c r="O134" s="130">
        <f t="shared" si="87"/>
        <v>1</v>
      </c>
      <c r="P134" s="131">
        <v>11</v>
      </c>
      <c r="Q134" s="131">
        <v>11</v>
      </c>
      <c r="R134" s="102">
        <f t="shared" si="88"/>
        <v>1</v>
      </c>
      <c r="S134" s="132">
        <v>20</v>
      </c>
      <c r="T134" s="119">
        <f t="shared" si="89"/>
        <v>1</v>
      </c>
      <c r="U134" s="120"/>
      <c r="W134" s="121">
        <f t="shared" si="90"/>
        <v>20</v>
      </c>
      <c r="X134" s="121" t="s">
        <v>144</v>
      </c>
      <c r="Z134" s="121">
        <f t="shared" si="91"/>
        <v>20</v>
      </c>
      <c r="AA134" s="121" t="s">
        <v>153</v>
      </c>
    </row>
    <row r="135" spans="2:48" s="126" customFormat="1" hidden="1" x14ac:dyDescent="0.25">
      <c r="B135" s="280" t="s">
        <v>46</v>
      </c>
      <c r="C135" s="280"/>
      <c r="D135" s="123">
        <f>SUM(D114:D134)</f>
        <v>153</v>
      </c>
      <c r="E135" s="123">
        <f>SUM(E114:E134)</f>
        <v>43</v>
      </c>
      <c r="F135" s="123">
        <f>SUM(F114:F134)</f>
        <v>43</v>
      </c>
      <c r="G135" s="123"/>
      <c r="H135" s="123"/>
      <c r="I135" s="124">
        <f>F135/E135</f>
        <v>1</v>
      </c>
      <c r="J135" s="123">
        <f>SUM(J114:J134)</f>
        <v>153</v>
      </c>
      <c r="K135" s="124">
        <f t="shared" si="85"/>
        <v>1</v>
      </c>
      <c r="L135" s="123">
        <f>SUM(L114:L134)</f>
        <v>153</v>
      </c>
      <c r="M135" s="124">
        <f t="shared" si="86"/>
        <v>1</v>
      </c>
      <c r="N135" s="123">
        <f>SUM(N114:N134)</f>
        <v>153</v>
      </c>
      <c r="O135" s="124">
        <f>N135/D135</f>
        <v>1</v>
      </c>
      <c r="P135" s="123">
        <f>SUM(P114:P134)</f>
        <v>110</v>
      </c>
      <c r="Q135" s="123">
        <f>SUM(Q114:Q134)</f>
        <v>110</v>
      </c>
      <c r="R135" s="124">
        <f>Q135/P135</f>
        <v>1</v>
      </c>
      <c r="S135" s="123">
        <f>SUM(S114:S134)</f>
        <v>153</v>
      </c>
      <c r="T135" s="124">
        <f t="shared" si="89"/>
        <v>1</v>
      </c>
      <c r="U135" s="120"/>
      <c r="W135" s="121">
        <f t="shared" si="90"/>
        <v>153</v>
      </c>
      <c r="X135" s="121"/>
      <c r="AU135" s="121">
        <f t="shared" si="92"/>
        <v>153</v>
      </c>
      <c r="AV135" s="121" t="s">
        <v>144</v>
      </c>
    </row>
    <row r="136" spans="2:48" s="121" customFormat="1" hidden="1" x14ac:dyDescent="0.25">
      <c r="B136" s="284" t="s">
        <v>21</v>
      </c>
      <c r="C136" s="284"/>
      <c r="D136" s="133">
        <f>D31+D42+D51+D59+D79+D93+D112+D135</f>
        <v>4475</v>
      </c>
      <c r="E136" s="133">
        <f>E31+E42+E51+E59+E79+E93+E112+E135</f>
        <v>3478</v>
      </c>
      <c r="F136" s="133">
        <f>F31+F42+F51+F59+F79+F93+F112+F135</f>
        <v>3473</v>
      </c>
      <c r="G136" s="133"/>
      <c r="H136" s="133"/>
      <c r="I136" s="134">
        <f>F136/E136</f>
        <v>0.99856239217941345</v>
      </c>
      <c r="J136" s="133">
        <f>J31+J42+J51+J59+J79+J93+J112+J135</f>
        <v>4475</v>
      </c>
      <c r="K136" s="134">
        <f t="shared" si="85"/>
        <v>1</v>
      </c>
      <c r="L136" s="133">
        <f>L31+L42+L51+L59+L79+L93+L112+L135</f>
        <v>4475</v>
      </c>
      <c r="M136" s="134">
        <f t="shared" si="86"/>
        <v>1</v>
      </c>
      <c r="N136" s="133">
        <f>N31+N42+N51+N59+N79+N93+N112+N135</f>
        <v>4474</v>
      </c>
      <c r="O136" s="134">
        <f>N136/D136</f>
        <v>0.99977653631284913</v>
      </c>
      <c r="P136" s="133">
        <f>P31+P42+P51+P59+P79+P93+P112+P135</f>
        <v>997</v>
      </c>
      <c r="Q136" s="133">
        <f>Q31+Q42+Q51+Q59+Q79+Q93+Q112+Q135</f>
        <v>997</v>
      </c>
      <c r="R136" s="134">
        <f>Q136/P136</f>
        <v>1</v>
      </c>
      <c r="S136" s="133">
        <f>S31+S42+S51+S59+S79+S93+S112+S135</f>
        <v>4155</v>
      </c>
      <c r="T136" s="134">
        <f t="shared" si="89"/>
        <v>0.92849162011173181</v>
      </c>
      <c r="U136" s="120"/>
    </row>
  </sheetData>
  <mergeCells count="34">
    <mergeCell ref="B94:T94"/>
    <mergeCell ref="B112:C112"/>
    <mergeCell ref="B113:S113"/>
    <mergeCell ref="B135:C135"/>
    <mergeCell ref="B136:C136"/>
    <mergeCell ref="B93:C93"/>
    <mergeCell ref="B6:T6"/>
    <mergeCell ref="B31:C31"/>
    <mergeCell ref="B32:T32"/>
    <mergeCell ref="B42:C42"/>
    <mergeCell ref="B43:T43"/>
    <mergeCell ref="B51:C51"/>
    <mergeCell ref="B52:T52"/>
    <mergeCell ref="B59:C59"/>
    <mergeCell ref="B60:T60"/>
    <mergeCell ref="B79:C79"/>
    <mergeCell ref="B80:T80"/>
    <mergeCell ref="U4:U5"/>
    <mergeCell ref="F5:G5"/>
    <mergeCell ref="H5:I5"/>
    <mergeCell ref="L5:M5"/>
    <mergeCell ref="N5:O5"/>
    <mergeCell ref="Q5:R5"/>
    <mergeCell ref="B1:T1"/>
    <mergeCell ref="B2:T2"/>
    <mergeCell ref="B3:T3"/>
    <mergeCell ref="B4:B5"/>
    <mergeCell ref="C4:C5"/>
    <mergeCell ref="D4:D5"/>
    <mergeCell ref="E4:I4"/>
    <mergeCell ref="J4:K5"/>
    <mergeCell ref="L4:O4"/>
    <mergeCell ref="P4:R4"/>
    <mergeCell ref="S4:T4"/>
  </mergeCells>
  <pageMargins left="0.13" right="0.06" top="0.13" bottom="0.16" header="0.27" footer="0.18"/>
  <pageSetup scale="75" orientation="portrait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98B65-B213-4108-8F11-ED2748BE694E}">
  <dimension ref="A1:V129"/>
  <sheetViews>
    <sheetView zoomScale="82" zoomScaleNormal="80" workbookViewId="0">
      <pane ySplit="5" topLeftCell="A120" activePane="bottomLeft" state="frozen"/>
      <selection pane="bottomLeft" activeCell="B72" sqref="B72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0.28515625" style="25" bestFit="1" customWidth="1"/>
    <col min="13" max="13" width="7.28515625" style="25" customWidth="1"/>
    <col min="14" max="14" width="9.7109375" style="25" customWidth="1"/>
    <col min="15" max="16" width="7.5703125" style="25" customWidth="1"/>
    <col min="17" max="17" width="36.5703125" style="41" customWidth="1"/>
    <col min="18" max="18" width="8.7109375" customWidth="1"/>
    <col min="20" max="23" width="8.7109375" customWidth="1"/>
  </cols>
  <sheetData>
    <row r="1" spans="1:17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</row>
    <row r="2" spans="1:17" x14ac:dyDescent="0.25">
      <c r="A2" s="172" t="s">
        <v>23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17" x14ac:dyDescent="0.25">
      <c r="A3" s="173" t="s">
        <v>24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</row>
    <row r="4" spans="1:17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317" t="s">
        <v>26</v>
      </c>
      <c r="M4" s="318"/>
      <c r="N4" s="319"/>
      <c r="O4" s="234" t="s">
        <v>139</v>
      </c>
      <c r="P4" s="235"/>
      <c r="Q4" s="169" t="s">
        <v>9</v>
      </c>
    </row>
    <row r="5" spans="1:17" ht="30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78" t="s">
        <v>5</v>
      </c>
      <c r="M5" s="316" t="s">
        <v>140</v>
      </c>
      <c r="N5" s="198"/>
      <c r="O5" s="236"/>
      <c r="P5" s="237"/>
      <c r="Q5" s="169"/>
    </row>
    <row r="6" spans="1:17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4"/>
      <c r="O6" s="314"/>
      <c r="P6" s="315"/>
      <c r="Q6" s="42"/>
    </row>
    <row r="7" spans="1:17" s="55" customFormat="1" x14ac:dyDescent="0.25">
      <c r="A7" s="44">
        <v>1</v>
      </c>
      <c r="B7" s="45" t="s">
        <v>27</v>
      </c>
      <c r="C7" s="44">
        <v>137</v>
      </c>
      <c r="D7" s="46">
        <v>137</v>
      </c>
      <c r="E7" s="47">
        <f t="shared" ref="E7:E25" si="0">D7/C7</f>
        <v>1</v>
      </c>
      <c r="F7" s="48">
        <v>137</v>
      </c>
      <c r="G7" s="49">
        <f t="shared" ref="G7:G25" si="1">F7/C7</f>
        <v>1</v>
      </c>
      <c r="H7" s="50">
        <v>137</v>
      </c>
      <c r="I7" s="51">
        <f t="shared" ref="I7:I26" si="2">H7/C7</f>
        <v>1</v>
      </c>
      <c r="J7" s="52">
        <v>132</v>
      </c>
      <c r="K7" s="53">
        <f t="shared" ref="K7:K25" si="3">J7/C7</f>
        <v>0.96350364963503654</v>
      </c>
      <c r="L7" s="46">
        <v>18</v>
      </c>
      <c r="M7" s="46">
        <v>18</v>
      </c>
      <c r="N7" s="47">
        <f t="shared" ref="N7:N16" si="4">M7/L7</f>
        <v>1</v>
      </c>
      <c r="O7" s="82">
        <v>137</v>
      </c>
      <c r="P7" s="81">
        <f>O7/C7</f>
        <v>1</v>
      </c>
      <c r="Q7" s="54"/>
    </row>
    <row r="8" spans="1:17" s="55" customFormat="1" x14ac:dyDescent="0.25">
      <c r="A8" s="44">
        <v>2</v>
      </c>
      <c r="B8" s="45" t="s">
        <v>28</v>
      </c>
      <c r="C8" s="44">
        <v>199</v>
      </c>
      <c r="D8" s="46">
        <v>199</v>
      </c>
      <c r="E8" s="47">
        <f t="shared" si="0"/>
        <v>1</v>
      </c>
      <c r="F8" s="48">
        <v>199</v>
      </c>
      <c r="G8" s="49">
        <f t="shared" si="1"/>
        <v>1</v>
      </c>
      <c r="H8" s="50">
        <v>199</v>
      </c>
      <c r="I8" s="51">
        <f t="shared" si="2"/>
        <v>1</v>
      </c>
      <c r="J8" s="52">
        <v>163</v>
      </c>
      <c r="K8" s="53">
        <f t="shared" si="3"/>
        <v>0.81909547738693467</v>
      </c>
      <c r="L8" s="46">
        <v>55</v>
      </c>
      <c r="M8" s="46">
        <v>55</v>
      </c>
      <c r="N8" s="47">
        <f t="shared" si="4"/>
        <v>1</v>
      </c>
      <c r="O8" s="82">
        <v>199</v>
      </c>
      <c r="P8" s="81">
        <f t="shared" ref="P8:P25" si="5">O8/C8</f>
        <v>1</v>
      </c>
      <c r="Q8" s="54"/>
    </row>
    <row r="9" spans="1:17" s="55" customFormat="1" x14ac:dyDescent="0.25">
      <c r="A9" s="44">
        <v>3</v>
      </c>
      <c r="B9" s="45" t="s">
        <v>29</v>
      </c>
      <c r="C9" s="44">
        <v>81</v>
      </c>
      <c r="D9" s="46">
        <v>81</v>
      </c>
      <c r="E9" s="47">
        <f t="shared" si="0"/>
        <v>1</v>
      </c>
      <c r="F9" s="48">
        <v>81</v>
      </c>
      <c r="G9" s="49">
        <f t="shared" si="1"/>
        <v>1</v>
      </c>
      <c r="H9" s="50">
        <v>81</v>
      </c>
      <c r="I9" s="51">
        <f t="shared" si="2"/>
        <v>1</v>
      </c>
      <c r="J9" s="52">
        <v>81</v>
      </c>
      <c r="K9" s="53">
        <f t="shared" si="3"/>
        <v>1</v>
      </c>
      <c r="L9" s="46">
        <v>24</v>
      </c>
      <c r="M9" s="46">
        <v>24</v>
      </c>
      <c r="N9" s="47">
        <f t="shared" si="4"/>
        <v>1</v>
      </c>
      <c r="O9" s="82">
        <v>81</v>
      </c>
      <c r="P9" s="81">
        <f t="shared" si="5"/>
        <v>1</v>
      </c>
      <c r="Q9" s="54"/>
    </row>
    <row r="10" spans="1:17" s="55" customFormat="1" x14ac:dyDescent="0.25">
      <c r="A10" s="44">
        <v>4</v>
      </c>
      <c r="B10" s="45" t="s">
        <v>30</v>
      </c>
      <c r="C10" s="44">
        <v>68</v>
      </c>
      <c r="D10" s="46">
        <v>68</v>
      </c>
      <c r="E10" s="47">
        <f t="shared" si="0"/>
        <v>1</v>
      </c>
      <c r="F10" s="48">
        <v>68</v>
      </c>
      <c r="G10" s="49">
        <f t="shared" si="1"/>
        <v>1</v>
      </c>
      <c r="H10" s="50">
        <v>68</v>
      </c>
      <c r="I10" s="51">
        <f t="shared" si="2"/>
        <v>1</v>
      </c>
      <c r="J10" s="52">
        <v>68</v>
      </c>
      <c r="K10" s="53">
        <f t="shared" si="3"/>
        <v>1</v>
      </c>
      <c r="L10" s="46">
        <v>18</v>
      </c>
      <c r="M10" s="46">
        <v>18</v>
      </c>
      <c r="N10" s="47">
        <f t="shared" si="4"/>
        <v>1</v>
      </c>
      <c r="O10" s="82">
        <v>68</v>
      </c>
      <c r="P10" s="81">
        <f t="shared" si="5"/>
        <v>1</v>
      </c>
      <c r="Q10" s="54"/>
    </row>
    <row r="11" spans="1:17" s="55" customFormat="1" x14ac:dyDescent="0.25">
      <c r="A11" s="44">
        <v>5</v>
      </c>
      <c r="B11" s="45" t="s">
        <v>31</v>
      </c>
      <c r="C11" s="44">
        <v>142</v>
      </c>
      <c r="D11" s="46">
        <v>142</v>
      </c>
      <c r="E11" s="47">
        <f t="shared" si="0"/>
        <v>1</v>
      </c>
      <c r="F11" s="48">
        <v>142</v>
      </c>
      <c r="G11" s="49">
        <f t="shared" si="1"/>
        <v>1</v>
      </c>
      <c r="H11" s="50">
        <v>142</v>
      </c>
      <c r="I11" s="51">
        <f t="shared" si="2"/>
        <v>1</v>
      </c>
      <c r="J11" s="52">
        <v>142</v>
      </c>
      <c r="K11" s="53">
        <f t="shared" si="3"/>
        <v>1</v>
      </c>
      <c r="L11" s="46">
        <v>20</v>
      </c>
      <c r="M11" s="46">
        <v>20</v>
      </c>
      <c r="N11" s="47">
        <f t="shared" si="4"/>
        <v>1</v>
      </c>
      <c r="O11" s="82">
        <v>142</v>
      </c>
      <c r="P11" s="81">
        <f t="shared" si="5"/>
        <v>1</v>
      </c>
      <c r="Q11" s="54"/>
    </row>
    <row r="12" spans="1:17" s="55" customFormat="1" x14ac:dyDescent="0.25">
      <c r="A12" s="44">
        <v>6</v>
      </c>
      <c r="B12" s="45" t="s">
        <v>32</v>
      </c>
      <c r="C12" s="44">
        <v>15</v>
      </c>
      <c r="D12" s="46">
        <v>15</v>
      </c>
      <c r="E12" s="47">
        <f t="shared" si="0"/>
        <v>1</v>
      </c>
      <c r="F12" s="48">
        <v>15</v>
      </c>
      <c r="G12" s="49">
        <f t="shared" si="1"/>
        <v>1</v>
      </c>
      <c r="H12" s="50">
        <v>15</v>
      </c>
      <c r="I12" s="51">
        <f t="shared" si="2"/>
        <v>1</v>
      </c>
      <c r="J12" s="52">
        <v>15</v>
      </c>
      <c r="K12" s="53">
        <f t="shared" si="3"/>
        <v>1</v>
      </c>
      <c r="L12" s="46">
        <v>1</v>
      </c>
      <c r="M12" s="46">
        <v>1</v>
      </c>
      <c r="N12" s="47">
        <f t="shared" si="4"/>
        <v>1</v>
      </c>
      <c r="O12" s="82">
        <v>15</v>
      </c>
      <c r="P12" s="81">
        <f t="shared" si="5"/>
        <v>1</v>
      </c>
      <c r="Q12" s="54"/>
    </row>
    <row r="13" spans="1:17" s="55" customFormat="1" x14ac:dyDescent="0.25">
      <c r="A13" s="44">
        <v>7</v>
      </c>
      <c r="B13" s="45" t="s">
        <v>33</v>
      </c>
      <c r="C13" s="44">
        <v>57</v>
      </c>
      <c r="D13" s="46">
        <v>57</v>
      </c>
      <c r="E13" s="47">
        <f t="shared" si="0"/>
        <v>1</v>
      </c>
      <c r="F13" s="48">
        <v>57</v>
      </c>
      <c r="G13" s="49">
        <f t="shared" si="1"/>
        <v>1</v>
      </c>
      <c r="H13" s="50">
        <v>57</v>
      </c>
      <c r="I13" s="51">
        <f t="shared" si="2"/>
        <v>1</v>
      </c>
      <c r="J13" s="52">
        <v>57</v>
      </c>
      <c r="K13" s="53">
        <f t="shared" si="3"/>
        <v>1</v>
      </c>
      <c r="L13" s="46">
        <v>5</v>
      </c>
      <c r="M13" s="46">
        <v>5</v>
      </c>
      <c r="N13" s="47">
        <f t="shared" si="4"/>
        <v>1</v>
      </c>
      <c r="O13" s="82">
        <v>57</v>
      </c>
      <c r="P13" s="81">
        <f t="shared" si="5"/>
        <v>1</v>
      </c>
      <c r="Q13" s="54"/>
    </row>
    <row r="14" spans="1:17" s="55" customFormat="1" x14ac:dyDescent="0.25">
      <c r="A14" s="44">
        <v>8</v>
      </c>
      <c r="B14" s="45" t="s">
        <v>34</v>
      </c>
      <c r="C14" s="44">
        <v>22</v>
      </c>
      <c r="D14" s="46">
        <v>22</v>
      </c>
      <c r="E14" s="47">
        <f t="shared" si="0"/>
        <v>1</v>
      </c>
      <c r="F14" s="48">
        <v>22</v>
      </c>
      <c r="G14" s="49">
        <f t="shared" si="1"/>
        <v>1</v>
      </c>
      <c r="H14" s="50">
        <v>22</v>
      </c>
      <c r="I14" s="51">
        <f t="shared" si="2"/>
        <v>1</v>
      </c>
      <c r="J14" s="52">
        <v>22</v>
      </c>
      <c r="K14" s="53">
        <f t="shared" si="3"/>
        <v>1</v>
      </c>
      <c r="L14" s="46">
        <v>22</v>
      </c>
      <c r="M14" s="46">
        <v>22</v>
      </c>
      <c r="N14" s="47">
        <f t="shared" si="4"/>
        <v>1</v>
      </c>
      <c r="O14" s="82">
        <v>22</v>
      </c>
      <c r="P14" s="81">
        <f t="shared" si="5"/>
        <v>1</v>
      </c>
      <c r="Q14" s="54"/>
    </row>
    <row r="15" spans="1:17" s="55" customFormat="1" x14ac:dyDescent="0.25">
      <c r="A15" s="44">
        <v>9</v>
      </c>
      <c r="B15" s="45" t="s">
        <v>35</v>
      </c>
      <c r="C15" s="44">
        <v>12</v>
      </c>
      <c r="D15" s="46">
        <v>12</v>
      </c>
      <c r="E15" s="47">
        <f t="shared" si="0"/>
        <v>1</v>
      </c>
      <c r="F15" s="48">
        <v>12</v>
      </c>
      <c r="G15" s="49">
        <f t="shared" si="1"/>
        <v>1</v>
      </c>
      <c r="H15" s="50">
        <v>12</v>
      </c>
      <c r="I15" s="51">
        <f t="shared" si="2"/>
        <v>1</v>
      </c>
      <c r="J15" s="52">
        <v>12</v>
      </c>
      <c r="K15" s="53">
        <f t="shared" si="3"/>
        <v>1</v>
      </c>
      <c r="L15" s="46">
        <v>4</v>
      </c>
      <c r="M15" s="46">
        <v>4</v>
      </c>
      <c r="N15" s="47">
        <f t="shared" si="4"/>
        <v>1</v>
      </c>
      <c r="O15" s="82">
        <v>12</v>
      </c>
      <c r="P15" s="81">
        <f t="shared" si="5"/>
        <v>1</v>
      </c>
      <c r="Q15" s="54"/>
    </row>
    <row r="16" spans="1:17" s="55" customFormat="1" x14ac:dyDescent="0.25">
      <c r="A16" s="44">
        <v>10</v>
      </c>
      <c r="B16" s="45" t="s">
        <v>36</v>
      </c>
      <c r="C16" s="44">
        <v>13</v>
      </c>
      <c r="D16" s="46">
        <v>13</v>
      </c>
      <c r="E16" s="47">
        <f t="shared" si="0"/>
        <v>1</v>
      </c>
      <c r="F16" s="48">
        <v>13</v>
      </c>
      <c r="G16" s="49">
        <f t="shared" si="1"/>
        <v>1</v>
      </c>
      <c r="H16" s="50">
        <v>13</v>
      </c>
      <c r="I16" s="51">
        <f t="shared" si="2"/>
        <v>1</v>
      </c>
      <c r="J16" s="52">
        <v>13</v>
      </c>
      <c r="K16" s="53">
        <f t="shared" si="3"/>
        <v>1</v>
      </c>
      <c r="L16" s="46">
        <v>8</v>
      </c>
      <c r="M16" s="46">
        <v>8</v>
      </c>
      <c r="N16" s="47">
        <f t="shared" si="4"/>
        <v>1</v>
      </c>
      <c r="O16" s="82">
        <v>13</v>
      </c>
      <c r="P16" s="81">
        <f t="shared" si="5"/>
        <v>1</v>
      </c>
      <c r="Q16" s="54"/>
    </row>
    <row r="17" spans="1:17" s="55" customFormat="1" x14ac:dyDescent="0.25">
      <c r="A17" s="44">
        <v>11</v>
      </c>
      <c r="B17" s="45" t="s">
        <v>37</v>
      </c>
      <c r="C17" s="44">
        <v>16</v>
      </c>
      <c r="D17" s="46">
        <v>16</v>
      </c>
      <c r="E17" s="47">
        <f t="shared" si="0"/>
        <v>1</v>
      </c>
      <c r="F17" s="48">
        <v>16</v>
      </c>
      <c r="G17" s="49">
        <f t="shared" si="1"/>
        <v>1</v>
      </c>
      <c r="H17" s="50">
        <v>16</v>
      </c>
      <c r="I17" s="51">
        <f t="shared" si="2"/>
        <v>1</v>
      </c>
      <c r="J17" s="52">
        <v>16</v>
      </c>
      <c r="K17" s="53">
        <f t="shared" si="3"/>
        <v>1</v>
      </c>
      <c r="L17" s="46">
        <v>0</v>
      </c>
      <c r="M17" s="46">
        <v>0</v>
      </c>
      <c r="N17" s="47">
        <v>1</v>
      </c>
      <c r="O17" s="82">
        <v>16</v>
      </c>
      <c r="P17" s="81">
        <f t="shared" si="5"/>
        <v>1</v>
      </c>
      <c r="Q17" s="54"/>
    </row>
    <row r="18" spans="1:17" s="55" customFormat="1" x14ac:dyDescent="0.25">
      <c r="A18" s="44">
        <v>12</v>
      </c>
      <c r="B18" s="45" t="s">
        <v>38</v>
      </c>
      <c r="C18" s="44">
        <v>1</v>
      </c>
      <c r="D18" s="46">
        <v>1</v>
      </c>
      <c r="E18" s="47">
        <f t="shared" si="0"/>
        <v>1</v>
      </c>
      <c r="F18" s="48">
        <v>1</v>
      </c>
      <c r="G18" s="49">
        <f t="shared" si="1"/>
        <v>1</v>
      </c>
      <c r="H18" s="50">
        <v>1</v>
      </c>
      <c r="I18" s="51">
        <f t="shared" si="2"/>
        <v>1</v>
      </c>
      <c r="J18" s="52">
        <v>1</v>
      </c>
      <c r="K18" s="53">
        <f t="shared" si="3"/>
        <v>1</v>
      </c>
      <c r="L18" s="46">
        <v>1</v>
      </c>
      <c r="M18" s="46">
        <v>1</v>
      </c>
      <c r="N18" s="47">
        <f>M18/L18</f>
        <v>1</v>
      </c>
      <c r="O18" s="82">
        <v>1</v>
      </c>
      <c r="P18" s="81">
        <f t="shared" si="5"/>
        <v>1</v>
      </c>
      <c r="Q18" s="54"/>
    </row>
    <row r="19" spans="1:17" s="55" customFormat="1" x14ac:dyDescent="0.25">
      <c r="A19" s="44">
        <v>13</v>
      </c>
      <c r="B19" s="45" t="s">
        <v>39</v>
      </c>
      <c r="C19" s="44">
        <v>4</v>
      </c>
      <c r="D19" s="46">
        <v>4</v>
      </c>
      <c r="E19" s="47">
        <f t="shared" si="0"/>
        <v>1</v>
      </c>
      <c r="F19" s="48">
        <v>4</v>
      </c>
      <c r="G19" s="49">
        <f t="shared" si="1"/>
        <v>1</v>
      </c>
      <c r="H19" s="50">
        <v>4</v>
      </c>
      <c r="I19" s="51">
        <f t="shared" si="2"/>
        <v>1</v>
      </c>
      <c r="J19" s="52">
        <v>4</v>
      </c>
      <c r="K19" s="53">
        <f t="shared" si="3"/>
        <v>1</v>
      </c>
      <c r="L19" s="46">
        <v>4</v>
      </c>
      <c r="M19" s="46">
        <v>4</v>
      </c>
      <c r="N19" s="47">
        <f t="shared" ref="N19:N24" si="6">M19/L19</f>
        <v>1</v>
      </c>
      <c r="O19" s="82">
        <v>4</v>
      </c>
      <c r="P19" s="81">
        <f t="shared" si="5"/>
        <v>1</v>
      </c>
      <c r="Q19" s="54"/>
    </row>
    <row r="20" spans="1:17" s="55" customFormat="1" x14ac:dyDescent="0.25">
      <c r="A20" s="44">
        <v>14</v>
      </c>
      <c r="B20" s="45" t="s">
        <v>40</v>
      </c>
      <c r="C20" s="44">
        <v>9</v>
      </c>
      <c r="D20" s="46">
        <v>9</v>
      </c>
      <c r="E20" s="47">
        <f t="shared" si="0"/>
        <v>1</v>
      </c>
      <c r="F20" s="48">
        <v>9</v>
      </c>
      <c r="G20" s="49">
        <f t="shared" si="1"/>
        <v>1</v>
      </c>
      <c r="H20" s="50">
        <v>9</v>
      </c>
      <c r="I20" s="51">
        <f t="shared" si="2"/>
        <v>1</v>
      </c>
      <c r="J20" s="52">
        <v>9</v>
      </c>
      <c r="K20" s="53">
        <f t="shared" si="3"/>
        <v>1</v>
      </c>
      <c r="L20" s="46">
        <v>1</v>
      </c>
      <c r="M20" s="46">
        <v>1</v>
      </c>
      <c r="N20" s="47">
        <f t="shared" si="6"/>
        <v>1</v>
      </c>
      <c r="O20" s="82">
        <v>9</v>
      </c>
      <c r="P20" s="81">
        <f t="shared" si="5"/>
        <v>1</v>
      </c>
      <c r="Q20" s="54"/>
    </row>
    <row r="21" spans="1:17" s="55" customFormat="1" x14ac:dyDescent="0.25">
      <c r="A21" s="44">
        <v>15</v>
      </c>
      <c r="B21" s="45" t="s">
        <v>41</v>
      </c>
      <c r="C21" s="44">
        <v>4</v>
      </c>
      <c r="D21" s="46">
        <v>4</v>
      </c>
      <c r="E21" s="47">
        <f t="shared" si="0"/>
        <v>1</v>
      </c>
      <c r="F21" s="48">
        <v>4</v>
      </c>
      <c r="G21" s="49">
        <f t="shared" si="1"/>
        <v>1</v>
      </c>
      <c r="H21" s="50">
        <v>4</v>
      </c>
      <c r="I21" s="51">
        <f t="shared" si="2"/>
        <v>1</v>
      </c>
      <c r="J21" s="52">
        <v>4</v>
      </c>
      <c r="K21" s="53">
        <f t="shared" si="3"/>
        <v>1</v>
      </c>
      <c r="L21" s="46">
        <v>1</v>
      </c>
      <c r="M21" s="46">
        <v>1</v>
      </c>
      <c r="N21" s="47">
        <f t="shared" si="6"/>
        <v>1</v>
      </c>
      <c r="O21" s="82">
        <v>4</v>
      </c>
      <c r="P21" s="81">
        <f t="shared" si="5"/>
        <v>1</v>
      </c>
      <c r="Q21" s="54"/>
    </row>
    <row r="22" spans="1:17" s="55" customFormat="1" x14ac:dyDescent="0.25">
      <c r="A22" s="44">
        <v>16</v>
      </c>
      <c r="B22" s="45" t="s">
        <v>42</v>
      </c>
      <c r="C22" s="44">
        <v>5</v>
      </c>
      <c r="D22" s="46">
        <v>5</v>
      </c>
      <c r="E22" s="47">
        <f t="shared" si="0"/>
        <v>1</v>
      </c>
      <c r="F22" s="48">
        <v>5</v>
      </c>
      <c r="G22" s="49">
        <f t="shared" si="1"/>
        <v>1</v>
      </c>
      <c r="H22" s="50">
        <v>5</v>
      </c>
      <c r="I22" s="51">
        <f t="shared" si="2"/>
        <v>1</v>
      </c>
      <c r="J22" s="52">
        <v>5</v>
      </c>
      <c r="K22" s="53">
        <f t="shared" si="3"/>
        <v>1</v>
      </c>
      <c r="L22" s="46">
        <v>5</v>
      </c>
      <c r="M22" s="46">
        <v>5</v>
      </c>
      <c r="N22" s="47">
        <f t="shared" si="6"/>
        <v>1</v>
      </c>
      <c r="O22" s="82">
        <v>5</v>
      </c>
      <c r="P22" s="81">
        <f t="shared" si="5"/>
        <v>1</v>
      </c>
      <c r="Q22" s="54"/>
    </row>
    <row r="23" spans="1:17" s="55" customFormat="1" x14ac:dyDescent="0.25">
      <c r="A23" s="44">
        <v>17</v>
      </c>
      <c r="B23" s="45" t="s">
        <v>43</v>
      </c>
      <c r="C23" s="44">
        <v>1</v>
      </c>
      <c r="D23" s="46">
        <v>1</v>
      </c>
      <c r="E23" s="47">
        <f t="shared" si="0"/>
        <v>1</v>
      </c>
      <c r="F23" s="48">
        <v>1</v>
      </c>
      <c r="G23" s="49">
        <f t="shared" si="1"/>
        <v>1</v>
      </c>
      <c r="H23" s="50">
        <v>1</v>
      </c>
      <c r="I23" s="51">
        <f t="shared" si="2"/>
        <v>1</v>
      </c>
      <c r="J23" s="52">
        <v>1</v>
      </c>
      <c r="K23" s="53">
        <f t="shared" si="3"/>
        <v>1</v>
      </c>
      <c r="L23" s="46">
        <v>1</v>
      </c>
      <c r="M23" s="46">
        <v>1</v>
      </c>
      <c r="N23" s="47">
        <f t="shared" si="6"/>
        <v>1</v>
      </c>
      <c r="O23" s="82">
        <v>1</v>
      </c>
      <c r="P23" s="81">
        <f t="shared" si="5"/>
        <v>1</v>
      </c>
      <c r="Q23" s="54"/>
    </row>
    <row r="24" spans="1:17" s="55" customFormat="1" x14ac:dyDescent="0.25">
      <c r="A24" s="44">
        <v>18</v>
      </c>
      <c r="B24" s="45" t="s">
        <v>44</v>
      </c>
      <c r="C24" s="44">
        <v>25</v>
      </c>
      <c r="D24" s="46">
        <v>25</v>
      </c>
      <c r="E24" s="47">
        <f t="shared" si="0"/>
        <v>1</v>
      </c>
      <c r="F24" s="48">
        <v>25</v>
      </c>
      <c r="G24" s="49">
        <f t="shared" si="1"/>
        <v>1</v>
      </c>
      <c r="H24" s="50">
        <v>25</v>
      </c>
      <c r="I24" s="51">
        <f t="shared" si="2"/>
        <v>1</v>
      </c>
      <c r="J24" s="52">
        <v>25</v>
      </c>
      <c r="K24" s="53">
        <f t="shared" si="3"/>
        <v>1</v>
      </c>
      <c r="L24" s="46">
        <v>1</v>
      </c>
      <c r="M24" s="46">
        <v>1</v>
      </c>
      <c r="N24" s="47">
        <f t="shared" si="6"/>
        <v>1</v>
      </c>
      <c r="O24" s="82">
        <v>25</v>
      </c>
      <c r="P24" s="81">
        <f t="shared" si="5"/>
        <v>1</v>
      </c>
      <c r="Q24" s="54"/>
    </row>
    <row r="25" spans="1:17" s="55" customFormat="1" x14ac:dyDescent="0.25">
      <c r="A25" s="44">
        <v>19</v>
      </c>
      <c r="B25" s="45" t="s">
        <v>45</v>
      </c>
      <c r="C25" s="44">
        <v>104</v>
      </c>
      <c r="D25" s="46">
        <v>104</v>
      </c>
      <c r="E25" s="47">
        <f t="shared" si="0"/>
        <v>1</v>
      </c>
      <c r="F25" s="48">
        <v>104</v>
      </c>
      <c r="G25" s="49">
        <f t="shared" si="1"/>
        <v>1</v>
      </c>
      <c r="H25" s="50">
        <v>104</v>
      </c>
      <c r="I25" s="51">
        <f t="shared" si="2"/>
        <v>1</v>
      </c>
      <c r="J25" s="52">
        <v>1</v>
      </c>
      <c r="K25" s="53">
        <f t="shared" si="3"/>
        <v>9.6153846153846159E-3</v>
      </c>
      <c r="L25" s="46">
        <v>0</v>
      </c>
      <c r="M25" s="46">
        <v>0</v>
      </c>
      <c r="N25" s="47">
        <v>1</v>
      </c>
      <c r="O25" s="82">
        <v>104</v>
      </c>
      <c r="P25" s="81">
        <f t="shared" si="5"/>
        <v>1</v>
      </c>
      <c r="Q25" s="54"/>
    </row>
    <row r="26" spans="1:17" s="59" customFormat="1" x14ac:dyDescent="0.25">
      <c r="A26" s="175" t="s">
        <v>46</v>
      </c>
      <c r="B26" s="175"/>
      <c r="C26" s="56">
        <f>SUM(C7:C25)</f>
        <v>915</v>
      </c>
      <c r="D26" s="56">
        <f>SUM(D7:D25)</f>
        <v>915</v>
      </c>
      <c r="E26" s="57">
        <f>D26/C26</f>
        <v>1</v>
      </c>
      <c r="F26" s="56">
        <f>SUM(F7:F25)</f>
        <v>915</v>
      </c>
      <c r="G26" s="57">
        <f>F26/C26</f>
        <v>1</v>
      </c>
      <c r="H26" s="56">
        <f>SUM(H7:H25)</f>
        <v>915</v>
      </c>
      <c r="I26" s="57">
        <f t="shared" si="2"/>
        <v>1</v>
      </c>
      <c r="J26" s="56">
        <f>SUM(J7:J25)</f>
        <v>771</v>
      </c>
      <c r="K26" s="57">
        <f>J26/C26</f>
        <v>0.84262295081967209</v>
      </c>
      <c r="L26" s="56">
        <f>SUM(L7:L25)</f>
        <v>189</v>
      </c>
      <c r="M26" s="56">
        <f>SUM(M7:M25)</f>
        <v>189</v>
      </c>
      <c r="N26" s="57">
        <f>M26/L26</f>
        <v>1</v>
      </c>
      <c r="O26" s="56">
        <f>SUM(O7:O25)</f>
        <v>915</v>
      </c>
      <c r="P26" s="57">
        <f>O26/C26</f>
        <v>1</v>
      </c>
      <c r="Q26" s="58"/>
    </row>
    <row r="27" spans="1:17" s="55" customFormat="1" x14ac:dyDescent="0.25">
      <c r="A27" s="313" t="s">
        <v>14</v>
      </c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5"/>
      <c r="Q27" s="54"/>
    </row>
    <row r="28" spans="1:17" s="55" customFormat="1" x14ac:dyDescent="0.25">
      <c r="A28" s="60">
        <v>1</v>
      </c>
      <c r="B28" s="61" t="s">
        <v>47</v>
      </c>
      <c r="C28" s="60">
        <v>81</v>
      </c>
      <c r="D28" s="46">
        <v>81</v>
      </c>
      <c r="E28" s="62">
        <f t="shared" ref="E28:E37" si="7">D28/C28</f>
        <v>1</v>
      </c>
      <c r="F28" s="63">
        <v>81</v>
      </c>
      <c r="G28" s="49">
        <f t="shared" ref="G28:G37" si="8">F28/C28</f>
        <v>1</v>
      </c>
      <c r="H28" s="50">
        <v>81</v>
      </c>
      <c r="I28" s="51">
        <f t="shared" ref="I28:I37" si="9">H28/C28</f>
        <v>1</v>
      </c>
      <c r="J28" s="52">
        <v>81</v>
      </c>
      <c r="K28" s="53">
        <f t="shared" ref="K28:K36" si="10">J28/C28</f>
        <v>1</v>
      </c>
      <c r="L28" s="46">
        <v>4</v>
      </c>
      <c r="M28" s="46">
        <v>4</v>
      </c>
      <c r="N28" s="47">
        <f t="shared" ref="N28:N36" si="11">M28/L28</f>
        <v>1</v>
      </c>
      <c r="O28" s="82">
        <v>81</v>
      </c>
      <c r="P28" s="81">
        <f t="shared" ref="P28:P36" si="12">O28/C28</f>
        <v>1</v>
      </c>
      <c r="Q28" s="54"/>
    </row>
    <row r="29" spans="1:17" s="55" customFormat="1" x14ac:dyDescent="0.25">
      <c r="A29" s="60">
        <v>2</v>
      </c>
      <c r="B29" s="61" t="s">
        <v>48</v>
      </c>
      <c r="C29" s="60">
        <v>94</v>
      </c>
      <c r="D29" s="46">
        <v>94</v>
      </c>
      <c r="E29" s="62">
        <f t="shared" si="7"/>
        <v>1</v>
      </c>
      <c r="F29" s="63">
        <v>94</v>
      </c>
      <c r="G29" s="49">
        <f t="shared" si="8"/>
        <v>1</v>
      </c>
      <c r="H29" s="50">
        <v>94</v>
      </c>
      <c r="I29" s="51">
        <f t="shared" si="9"/>
        <v>1</v>
      </c>
      <c r="J29" s="52">
        <v>94</v>
      </c>
      <c r="K29" s="53">
        <f t="shared" si="10"/>
        <v>1</v>
      </c>
      <c r="L29" s="46">
        <v>84</v>
      </c>
      <c r="M29" s="46">
        <v>84</v>
      </c>
      <c r="N29" s="47">
        <f t="shared" si="11"/>
        <v>1</v>
      </c>
      <c r="O29" s="82">
        <v>94</v>
      </c>
      <c r="P29" s="81">
        <f t="shared" si="12"/>
        <v>1</v>
      </c>
      <c r="Q29" s="54"/>
    </row>
    <row r="30" spans="1:17" s="55" customFormat="1" x14ac:dyDescent="0.25">
      <c r="A30" s="60">
        <v>3</v>
      </c>
      <c r="B30" s="61" t="s">
        <v>49</v>
      </c>
      <c r="C30" s="60">
        <v>16</v>
      </c>
      <c r="D30" s="46">
        <v>16</v>
      </c>
      <c r="E30" s="62">
        <f t="shared" si="7"/>
        <v>1</v>
      </c>
      <c r="F30" s="63">
        <v>16</v>
      </c>
      <c r="G30" s="49">
        <f t="shared" si="8"/>
        <v>1</v>
      </c>
      <c r="H30" s="50">
        <v>16</v>
      </c>
      <c r="I30" s="51">
        <f t="shared" si="9"/>
        <v>1</v>
      </c>
      <c r="J30" s="52">
        <v>16</v>
      </c>
      <c r="K30" s="53">
        <f t="shared" si="10"/>
        <v>1</v>
      </c>
      <c r="L30" s="46">
        <v>16</v>
      </c>
      <c r="M30" s="46">
        <v>16</v>
      </c>
      <c r="N30" s="47">
        <f t="shared" si="11"/>
        <v>1</v>
      </c>
      <c r="O30" s="82">
        <v>16</v>
      </c>
      <c r="P30" s="81">
        <f t="shared" si="12"/>
        <v>1</v>
      </c>
      <c r="Q30" s="54"/>
    </row>
    <row r="31" spans="1:17" s="55" customFormat="1" x14ac:dyDescent="0.25">
      <c r="A31" s="60">
        <v>4</v>
      </c>
      <c r="B31" s="61" t="s">
        <v>50</v>
      </c>
      <c r="C31" s="60">
        <v>18</v>
      </c>
      <c r="D31" s="46">
        <v>18</v>
      </c>
      <c r="E31" s="62">
        <f t="shared" si="7"/>
        <v>1</v>
      </c>
      <c r="F31" s="63">
        <v>18</v>
      </c>
      <c r="G31" s="49">
        <f t="shared" si="8"/>
        <v>1</v>
      </c>
      <c r="H31" s="50">
        <v>18</v>
      </c>
      <c r="I31" s="51">
        <f t="shared" si="9"/>
        <v>1</v>
      </c>
      <c r="J31" s="52">
        <v>18</v>
      </c>
      <c r="K31" s="53">
        <f t="shared" si="10"/>
        <v>1</v>
      </c>
      <c r="L31" s="46">
        <v>7</v>
      </c>
      <c r="M31" s="46">
        <v>7</v>
      </c>
      <c r="N31" s="47">
        <f t="shared" si="11"/>
        <v>1</v>
      </c>
      <c r="O31" s="82">
        <v>18</v>
      </c>
      <c r="P31" s="81">
        <f t="shared" si="12"/>
        <v>1</v>
      </c>
      <c r="Q31" s="54"/>
    </row>
    <row r="32" spans="1:17" s="55" customFormat="1" x14ac:dyDescent="0.25">
      <c r="A32" s="60">
        <v>5</v>
      </c>
      <c r="B32" s="61" t="s">
        <v>51</v>
      </c>
      <c r="C32" s="60">
        <v>15</v>
      </c>
      <c r="D32" s="46">
        <v>15</v>
      </c>
      <c r="E32" s="62">
        <f t="shared" si="7"/>
        <v>1</v>
      </c>
      <c r="F32" s="63">
        <v>15</v>
      </c>
      <c r="G32" s="49">
        <f t="shared" si="8"/>
        <v>1</v>
      </c>
      <c r="H32" s="50">
        <v>15</v>
      </c>
      <c r="I32" s="51">
        <f t="shared" si="9"/>
        <v>1</v>
      </c>
      <c r="J32" s="52">
        <v>15</v>
      </c>
      <c r="K32" s="53">
        <f t="shared" si="10"/>
        <v>1</v>
      </c>
      <c r="L32" s="46">
        <v>15</v>
      </c>
      <c r="M32" s="46">
        <v>15</v>
      </c>
      <c r="N32" s="47">
        <f t="shared" si="11"/>
        <v>1</v>
      </c>
      <c r="O32" s="82">
        <v>15</v>
      </c>
      <c r="P32" s="81">
        <f t="shared" si="12"/>
        <v>1</v>
      </c>
      <c r="Q32" s="54"/>
    </row>
    <row r="33" spans="1:22" s="55" customFormat="1" x14ac:dyDescent="0.25">
      <c r="A33" s="60">
        <v>6</v>
      </c>
      <c r="B33" s="61" t="s">
        <v>52</v>
      </c>
      <c r="C33" s="60">
        <v>89</v>
      </c>
      <c r="D33" s="46">
        <v>89</v>
      </c>
      <c r="E33" s="62">
        <f t="shared" si="7"/>
        <v>1</v>
      </c>
      <c r="F33" s="63">
        <v>89</v>
      </c>
      <c r="G33" s="49">
        <f t="shared" si="8"/>
        <v>1</v>
      </c>
      <c r="H33" s="50">
        <v>89</v>
      </c>
      <c r="I33" s="51">
        <f t="shared" si="9"/>
        <v>1</v>
      </c>
      <c r="J33" s="52">
        <v>89</v>
      </c>
      <c r="K33" s="53">
        <f t="shared" si="10"/>
        <v>1</v>
      </c>
      <c r="L33" s="46">
        <v>18</v>
      </c>
      <c r="M33" s="46">
        <v>18</v>
      </c>
      <c r="N33" s="47">
        <f t="shared" si="11"/>
        <v>1</v>
      </c>
      <c r="O33" s="82">
        <v>89</v>
      </c>
      <c r="P33" s="81">
        <f t="shared" si="12"/>
        <v>1</v>
      </c>
      <c r="Q33" s="54"/>
    </row>
    <row r="34" spans="1:22" s="55" customFormat="1" x14ac:dyDescent="0.25">
      <c r="A34" s="60">
        <v>7</v>
      </c>
      <c r="B34" s="61" t="s">
        <v>53</v>
      </c>
      <c r="C34" s="60">
        <v>33</v>
      </c>
      <c r="D34" s="46">
        <v>33</v>
      </c>
      <c r="E34" s="62">
        <f t="shared" si="7"/>
        <v>1</v>
      </c>
      <c r="F34" s="63">
        <v>33</v>
      </c>
      <c r="G34" s="49">
        <f t="shared" si="8"/>
        <v>1</v>
      </c>
      <c r="H34" s="50">
        <v>33</v>
      </c>
      <c r="I34" s="51">
        <f t="shared" si="9"/>
        <v>1</v>
      </c>
      <c r="J34" s="52">
        <v>33</v>
      </c>
      <c r="K34" s="53">
        <f t="shared" si="10"/>
        <v>1</v>
      </c>
      <c r="L34" s="46">
        <v>33</v>
      </c>
      <c r="M34" s="46">
        <v>33</v>
      </c>
      <c r="N34" s="47">
        <f t="shared" si="11"/>
        <v>1</v>
      </c>
      <c r="O34" s="82">
        <v>33</v>
      </c>
      <c r="P34" s="81">
        <f t="shared" si="12"/>
        <v>1</v>
      </c>
      <c r="Q34" s="54"/>
    </row>
    <row r="35" spans="1:22" s="55" customFormat="1" x14ac:dyDescent="0.25">
      <c r="A35" s="60">
        <v>8</v>
      </c>
      <c r="B35" s="61" t="s">
        <v>54</v>
      </c>
      <c r="C35" s="60">
        <v>31</v>
      </c>
      <c r="D35" s="46">
        <v>31</v>
      </c>
      <c r="E35" s="62">
        <f t="shared" si="7"/>
        <v>1</v>
      </c>
      <c r="F35" s="63">
        <v>31</v>
      </c>
      <c r="G35" s="49">
        <f t="shared" si="8"/>
        <v>1</v>
      </c>
      <c r="H35" s="50">
        <v>31</v>
      </c>
      <c r="I35" s="51">
        <f t="shared" si="9"/>
        <v>1</v>
      </c>
      <c r="J35" s="52">
        <v>27</v>
      </c>
      <c r="K35" s="53">
        <f t="shared" si="10"/>
        <v>0.87096774193548387</v>
      </c>
      <c r="L35" s="46">
        <v>31</v>
      </c>
      <c r="M35" s="46">
        <v>31</v>
      </c>
      <c r="N35" s="47">
        <f t="shared" si="11"/>
        <v>1</v>
      </c>
      <c r="O35" s="82">
        <v>31</v>
      </c>
      <c r="P35" s="81">
        <f t="shared" si="12"/>
        <v>1</v>
      </c>
      <c r="Q35" s="54"/>
    </row>
    <row r="36" spans="1:22" s="55" customFormat="1" x14ac:dyDescent="0.25">
      <c r="A36" s="60">
        <v>9</v>
      </c>
      <c r="B36" s="61" t="s">
        <v>55</v>
      </c>
      <c r="C36" s="60">
        <v>14</v>
      </c>
      <c r="D36" s="46">
        <v>14</v>
      </c>
      <c r="E36" s="62">
        <f t="shared" si="7"/>
        <v>1</v>
      </c>
      <c r="F36" s="63">
        <v>14</v>
      </c>
      <c r="G36" s="49">
        <f t="shared" si="8"/>
        <v>1</v>
      </c>
      <c r="H36" s="50">
        <v>14</v>
      </c>
      <c r="I36" s="51">
        <f t="shared" si="9"/>
        <v>1</v>
      </c>
      <c r="J36" s="52">
        <v>14</v>
      </c>
      <c r="K36" s="53">
        <f t="shared" si="10"/>
        <v>1</v>
      </c>
      <c r="L36" s="46">
        <v>14</v>
      </c>
      <c r="M36" s="46">
        <v>14</v>
      </c>
      <c r="N36" s="47">
        <f t="shared" si="11"/>
        <v>1</v>
      </c>
      <c r="O36" s="82">
        <v>14</v>
      </c>
      <c r="P36" s="81">
        <f t="shared" si="12"/>
        <v>1</v>
      </c>
      <c r="Q36" s="54"/>
    </row>
    <row r="37" spans="1:22" s="59" customFormat="1" x14ac:dyDescent="0.25">
      <c r="A37" s="175" t="s">
        <v>46</v>
      </c>
      <c r="B37" s="175"/>
      <c r="C37" s="56">
        <f>SUM(C28:C36)</f>
        <v>391</v>
      </c>
      <c r="D37" s="56">
        <f>SUM(D28:D36)</f>
        <v>391</v>
      </c>
      <c r="E37" s="57">
        <f t="shared" si="7"/>
        <v>1</v>
      </c>
      <c r="F37" s="56">
        <f>SUM(F28:F36)</f>
        <v>391</v>
      </c>
      <c r="G37" s="57">
        <f t="shared" si="8"/>
        <v>1</v>
      </c>
      <c r="H37" s="56">
        <f>SUM(H28:H36)</f>
        <v>391</v>
      </c>
      <c r="I37" s="57">
        <f t="shared" si="9"/>
        <v>1</v>
      </c>
      <c r="J37" s="56">
        <f>SUM(J28:J36)</f>
        <v>387</v>
      </c>
      <c r="K37" s="57">
        <f>J37/C37</f>
        <v>0.98976982097186705</v>
      </c>
      <c r="L37" s="56">
        <f>SUM(L28:L36)</f>
        <v>222</v>
      </c>
      <c r="M37" s="56">
        <f>SUM(M28:M36)</f>
        <v>222</v>
      </c>
      <c r="N37" s="57">
        <f>M37/L37</f>
        <v>1</v>
      </c>
      <c r="O37" s="56">
        <f>SUM(O28:O36)</f>
        <v>391</v>
      </c>
      <c r="P37" s="57">
        <f>O37/C37</f>
        <v>1</v>
      </c>
      <c r="Q37" s="58"/>
    </row>
    <row r="38" spans="1:22" s="55" customFormat="1" x14ac:dyDescent="0.25">
      <c r="A38" s="313" t="s">
        <v>15</v>
      </c>
      <c r="B38" s="314"/>
      <c r="C38" s="314"/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4"/>
      <c r="O38" s="314"/>
      <c r="P38" s="315"/>
      <c r="Q38" s="54"/>
    </row>
    <row r="39" spans="1:22" s="55" customFormat="1" x14ac:dyDescent="0.25">
      <c r="A39" s="60">
        <v>1</v>
      </c>
      <c r="B39" s="61" t="s">
        <v>56</v>
      </c>
      <c r="C39" s="60">
        <v>71</v>
      </c>
      <c r="D39" s="46">
        <v>71</v>
      </c>
      <c r="E39" s="47">
        <f t="shared" ref="E39:E46" si="13">D39/C39</f>
        <v>1</v>
      </c>
      <c r="F39" s="48">
        <v>71</v>
      </c>
      <c r="G39" s="49">
        <f t="shared" ref="G39:G46" si="14">F39/C39</f>
        <v>1</v>
      </c>
      <c r="H39" s="50">
        <v>71</v>
      </c>
      <c r="I39" s="51">
        <f t="shared" ref="I39:I46" si="15">H39/C39</f>
        <v>1</v>
      </c>
      <c r="J39" s="52">
        <v>49</v>
      </c>
      <c r="K39" s="53">
        <f t="shared" ref="K39:K45" si="16">J39/C39</f>
        <v>0.6901408450704225</v>
      </c>
      <c r="L39" s="46">
        <v>8</v>
      </c>
      <c r="M39" s="46">
        <v>8</v>
      </c>
      <c r="N39" s="47">
        <f t="shared" ref="N39:N45" si="17">M39/L39</f>
        <v>1</v>
      </c>
      <c r="O39" s="82">
        <v>71</v>
      </c>
      <c r="P39" s="81">
        <f t="shared" ref="P39" si="18">O39/C39</f>
        <v>1</v>
      </c>
      <c r="Q39" s="54"/>
    </row>
    <row r="40" spans="1:22" s="55" customFormat="1" x14ac:dyDescent="0.25">
      <c r="A40" s="60">
        <v>2</v>
      </c>
      <c r="B40" s="61" t="s">
        <v>57</v>
      </c>
      <c r="C40" s="60">
        <v>241</v>
      </c>
      <c r="D40" s="46">
        <v>241</v>
      </c>
      <c r="E40" s="47">
        <f t="shared" si="13"/>
        <v>1</v>
      </c>
      <c r="F40" s="48">
        <v>241</v>
      </c>
      <c r="G40" s="49">
        <f t="shared" si="14"/>
        <v>1</v>
      </c>
      <c r="H40" s="50">
        <v>241</v>
      </c>
      <c r="I40" s="51">
        <f t="shared" si="15"/>
        <v>1</v>
      </c>
      <c r="J40" s="52">
        <v>22</v>
      </c>
      <c r="K40" s="53">
        <f t="shared" si="16"/>
        <v>9.1286307053941904E-2</v>
      </c>
      <c r="L40" s="46">
        <v>7</v>
      </c>
      <c r="M40" s="46">
        <v>7</v>
      </c>
      <c r="N40" s="47">
        <f t="shared" si="17"/>
        <v>1</v>
      </c>
      <c r="O40" s="82">
        <v>241</v>
      </c>
      <c r="P40" s="81">
        <f t="shared" ref="P40:P45" si="19">O40/C40</f>
        <v>1</v>
      </c>
      <c r="Q40" s="54"/>
    </row>
    <row r="41" spans="1:22" s="55" customFormat="1" x14ac:dyDescent="0.25">
      <c r="A41" s="60">
        <v>3</v>
      </c>
      <c r="B41" s="61" t="s">
        <v>58</v>
      </c>
      <c r="C41" s="60">
        <v>89</v>
      </c>
      <c r="D41" s="46">
        <v>89</v>
      </c>
      <c r="E41" s="64">
        <f t="shared" si="13"/>
        <v>1</v>
      </c>
      <c r="F41" s="48">
        <v>89</v>
      </c>
      <c r="G41" s="65">
        <f t="shared" si="14"/>
        <v>1</v>
      </c>
      <c r="H41" s="50">
        <v>89</v>
      </c>
      <c r="I41" s="66">
        <f t="shared" si="15"/>
        <v>1</v>
      </c>
      <c r="J41" s="52">
        <v>48</v>
      </c>
      <c r="K41" s="53">
        <f t="shared" si="16"/>
        <v>0.5393258426966292</v>
      </c>
      <c r="L41" s="46">
        <v>3</v>
      </c>
      <c r="M41" s="46">
        <v>3</v>
      </c>
      <c r="N41" s="47">
        <f t="shared" si="17"/>
        <v>1</v>
      </c>
      <c r="O41" s="84">
        <v>51</v>
      </c>
      <c r="P41" s="81">
        <f t="shared" si="19"/>
        <v>0.5730337078651685</v>
      </c>
      <c r="Q41" s="54"/>
    </row>
    <row r="42" spans="1:22" s="55" customFormat="1" x14ac:dyDescent="0.25">
      <c r="A42" s="60">
        <v>4</v>
      </c>
      <c r="B42" s="61" t="s">
        <v>59</v>
      </c>
      <c r="C42" s="60">
        <v>66</v>
      </c>
      <c r="D42" s="46">
        <v>66</v>
      </c>
      <c r="E42" s="47">
        <f t="shared" si="13"/>
        <v>1</v>
      </c>
      <c r="F42" s="48">
        <v>66</v>
      </c>
      <c r="G42" s="49">
        <f t="shared" si="14"/>
        <v>1</v>
      </c>
      <c r="H42" s="50">
        <v>66</v>
      </c>
      <c r="I42" s="51">
        <f t="shared" si="15"/>
        <v>1</v>
      </c>
      <c r="J42" s="52">
        <v>66</v>
      </c>
      <c r="K42" s="53">
        <f t="shared" si="16"/>
        <v>1</v>
      </c>
      <c r="L42" s="46">
        <v>17</v>
      </c>
      <c r="M42" s="46">
        <v>17</v>
      </c>
      <c r="N42" s="47">
        <f t="shared" si="17"/>
        <v>1</v>
      </c>
      <c r="O42" s="82">
        <v>66</v>
      </c>
      <c r="P42" s="81">
        <f t="shared" si="19"/>
        <v>1</v>
      </c>
      <c r="Q42" s="54"/>
    </row>
    <row r="43" spans="1:22" s="55" customFormat="1" x14ac:dyDescent="0.25">
      <c r="A43" s="60">
        <v>5</v>
      </c>
      <c r="B43" s="61" t="s">
        <v>60</v>
      </c>
      <c r="C43" s="60">
        <v>78</v>
      </c>
      <c r="D43" s="46">
        <v>78</v>
      </c>
      <c r="E43" s="47">
        <f t="shared" si="13"/>
        <v>1</v>
      </c>
      <c r="F43" s="48">
        <v>78</v>
      </c>
      <c r="G43" s="49">
        <f t="shared" si="14"/>
        <v>1</v>
      </c>
      <c r="H43" s="50">
        <v>78</v>
      </c>
      <c r="I43" s="51">
        <f t="shared" si="15"/>
        <v>1</v>
      </c>
      <c r="J43" s="52">
        <v>78</v>
      </c>
      <c r="K43" s="53">
        <f t="shared" si="16"/>
        <v>1</v>
      </c>
      <c r="L43" s="46">
        <v>14</v>
      </c>
      <c r="M43" s="46">
        <v>14</v>
      </c>
      <c r="N43" s="47">
        <f t="shared" si="17"/>
        <v>1</v>
      </c>
      <c r="O43" s="82">
        <v>78</v>
      </c>
      <c r="P43" s="81">
        <f t="shared" si="19"/>
        <v>1</v>
      </c>
      <c r="Q43" s="54"/>
    </row>
    <row r="44" spans="1:22" s="55" customFormat="1" x14ac:dyDescent="0.25">
      <c r="A44" s="60">
        <v>6</v>
      </c>
      <c r="B44" s="61" t="s">
        <v>61</v>
      </c>
      <c r="C44" s="60">
        <v>71</v>
      </c>
      <c r="D44" s="46">
        <v>71</v>
      </c>
      <c r="E44" s="64">
        <f t="shared" si="13"/>
        <v>1</v>
      </c>
      <c r="F44" s="48">
        <v>71</v>
      </c>
      <c r="G44" s="65">
        <f t="shared" si="14"/>
        <v>1</v>
      </c>
      <c r="H44" s="50">
        <v>71</v>
      </c>
      <c r="I44" s="51">
        <f t="shared" si="15"/>
        <v>1</v>
      </c>
      <c r="J44" s="52">
        <v>59</v>
      </c>
      <c r="K44" s="53">
        <f>J44/65</f>
        <v>0.90769230769230769</v>
      </c>
      <c r="L44" s="46">
        <v>1</v>
      </c>
      <c r="M44" s="46">
        <v>1</v>
      </c>
      <c r="N44" s="47">
        <f t="shared" si="17"/>
        <v>1</v>
      </c>
      <c r="O44" s="82">
        <v>71</v>
      </c>
      <c r="P44" s="81">
        <f t="shared" si="19"/>
        <v>1</v>
      </c>
      <c r="Q44" s="54"/>
    </row>
    <row r="45" spans="1:22" s="55" customFormat="1" x14ac:dyDescent="0.25">
      <c r="A45" s="60">
        <v>7</v>
      </c>
      <c r="B45" s="61" t="s">
        <v>62</v>
      </c>
      <c r="C45" s="60">
        <v>35</v>
      </c>
      <c r="D45" s="46">
        <v>35</v>
      </c>
      <c r="E45" s="47">
        <f t="shared" si="13"/>
        <v>1</v>
      </c>
      <c r="F45" s="48">
        <v>35</v>
      </c>
      <c r="G45" s="49">
        <f t="shared" si="14"/>
        <v>1</v>
      </c>
      <c r="H45" s="50">
        <v>35</v>
      </c>
      <c r="I45" s="51">
        <f t="shared" si="15"/>
        <v>1</v>
      </c>
      <c r="J45" s="52">
        <v>35</v>
      </c>
      <c r="K45" s="53">
        <f t="shared" si="16"/>
        <v>1</v>
      </c>
      <c r="L45" s="46">
        <v>7</v>
      </c>
      <c r="M45" s="46">
        <v>7</v>
      </c>
      <c r="N45" s="47">
        <f t="shared" si="17"/>
        <v>1</v>
      </c>
      <c r="O45" s="82">
        <v>35</v>
      </c>
      <c r="P45" s="81">
        <f t="shared" si="19"/>
        <v>1</v>
      </c>
      <c r="Q45" s="54"/>
    </row>
    <row r="46" spans="1:22" s="59" customFormat="1" x14ac:dyDescent="0.25">
      <c r="A46" s="175" t="s">
        <v>46</v>
      </c>
      <c r="B46" s="175"/>
      <c r="C46" s="56">
        <f>SUM(C39:C45)</f>
        <v>651</v>
      </c>
      <c r="D46" s="56">
        <f>SUM(D39:D45)</f>
        <v>651</v>
      </c>
      <c r="E46" s="57">
        <f t="shared" si="13"/>
        <v>1</v>
      </c>
      <c r="F46" s="56">
        <f>SUM(F39:F45)</f>
        <v>651</v>
      </c>
      <c r="G46" s="57">
        <f t="shared" si="14"/>
        <v>1</v>
      </c>
      <c r="H46" s="56">
        <f>SUM(H39:H45)</f>
        <v>651</v>
      </c>
      <c r="I46" s="57">
        <f t="shared" si="15"/>
        <v>1</v>
      </c>
      <c r="J46" s="56">
        <f>SUM(J39:J45)</f>
        <v>357</v>
      </c>
      <c r="K46" s="57">
        <f>J46/C46</f>
        <v>0.54838709677419351</v>
      </c>
      <c r="L46" s="56">
        <f>SUM(L39:L45)</f>
        <v>57</v>
      </c>
      <c r="M46" s="56">
        <f>SUM(M39:M45)</f>
        <v>57</v>
      </c>
      <c r="N46" s="57">
        <f>M46/L46</f>
        <v>1</v>
      </c>
      <c r="O46" s="56">
        <f>SUM(O39:O45)</f>
        <v>613</v>
      </c>
      <c r="P46" s="57">
        <f>O46/C46</f>
        <v>0.94162826420890933</v>
      </c>
      <c r="Q46" s="58"/>
      <c r="V46" s="67"/>
    </row>
    <row r="47" spans="1:22" s="55" customFormat="1" x14ac:dyDescent="0.25">
      <c r="A47" s="313" t="s">
        <v>16</v>
      </c>
      <c r="B47" s="314"/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5"/>
      <c r="Q47" s="54"/>
      <c r="V47" s="67"/>
    </row>
    <row r="48" spans="1:22" s="55" customFormat="1" x14ac:dyDescent="0.25">
      <c r="A48" s="60">
        <v>1</v>
      </c>
      <c r="B48" s="61" t="s">
        <v>63</v>
      </c>
      <c r="C48" s="60">
        <v>176</v>
      </c>
      <c r="D48" s="46">
        <v>176</v>
      </c>
      <c r="E48" s="47">
        <f t="shared" ref="E48:E53" si="20">D48/C48</f>
        <v>1</v>
      </c>
      <c r="F48" s="48">
        <v>176</v>
      </c>
      <c r="G48" s="49">
        <f t="shared" ref="G48:G53" si="21">F48/C48</f>
        <v>1</v>
      </c>
      <c r="H48" s="50">
        <v>176</v>
      </c>
      <c r="I48" s="51">
        <f t="shared" ref="I48:I53" si="22">H48/C48</f>
        <v>1</v>
      </c>
      <c r="J48" s="52">
        <v>176</v>
      </c>
      <c r="K48" s="53">
        <v>1</v>
      </c>
      <c r="L48" s="46">
        <v>7</v>
      </c>
      <c r="M48" s="46">
        <v>7</v>
      </c>
      <c r="N48" s="47">
        <f t="shared" ref="N48:N52" si="23">M48/L48</f>
        <v>1</v>
      </c>
      <c r="O48" s="82">
        <v>176</v>
      </c>
      <c r="P48" s="81">
        <f t="shared" ref="P48:P52" si="24">O48/C48</f>
        <v>1</v>
      </c>
      <c r="Q48" s="54"/>
      <c r="V48" s="67"/>
    </row>
    <row r="49" spans="1:22" s="55" customFormat="1" x14ac:dyDescent="0.25">
      <c r="A49" s="60">
        <v>2</v>
      </c>
      <c r="B49" s="61" t="s">
        <v>64</v>
      </c>
      <c r="C49" s="60">
        <v>116</v>
      </c>
      <c r="D49" s="46">
        <v>116</v>
      </c>
      <c r="E49" s="47">
        <f t="shared" si="20"/>
        <v>1</v>
      </c>
      <c r="F49" s="48">
        <v>116</v>
      </c>
      <c r="G49" s="49">
        <f t="shared" si="21"/>
        <v>1</v>
      </c>
      <c r="H49" s="50">
        <v>116</v>
      </c>
      <c r="I49" s="51">
        <f t="shared" si="22"/>
        <v>1</v>
      </c>
      <c r="J49" s="52">
        <v>116</v>
      </c>
      <c r="K49" s="53">
        <f>J49/H49</f>
        <v>1</v>
      </c>
      <c r="L49" s="46">
        <v>8</v>
      </c>
      <c r="M49" s="46">
        <v>8</v>
      </c>
      <c r="N49" s="47">
        <f t="shared" si="23"/>
        <v>1</v>
      </c>
      <c r="O49" s="82">
        <v>116</v>
      </c>
      <c r="P49" s="81">
        <f t="shared" si="24"/>
        <v>1</v>
      </c>
      <c r="Q49" s="54"/>
      <c r="V49" s="67"/>
    </row>
    <row r="50" spans="1:22" s="55" customFormat="1" x14ac:dyDescent="0.25">
      <c r="A50" s="60">
        <v>3</v>
      </c>
      <c r="B50" s="61" t="s">
        <v>65</v>
      </c>
      <c r="C50" s="60">
        <v>82</v>
      </c>
      <c r="D50" s="46">
        <v>82</v>
      </c>
      <c r="E50" s="47">
        <f t="shared" si="20"/>
        <v>1</v>
      </c>
      <c r="F50" s="48">
        <v>82</v>
      </c>
      <c r="G50" s="49">
        <f t="shared" si="21"/>
        <v>1</v>
      </c>
      <c r="H50" s="50">
        <v>82</v>
      </c>
      <c r="I50" s="51">
        <f t="shared" si="22"/>
        <v>1</v>
      </c>
      <c r="J50" s="52">
        <v>82</v>
      </c>
      <c r="K50" s="53">
        <f t="shared" ref="K50:K51" si="25">J50/H50</f>
        <v>1</v>
      </c>
      <c r="L50" s="46">
        <v>20</v>
      </c>
      <c r="M50" s="46">
        <v>20</v>
      </c>
      <c r="N50" s="47">
        <f t="shared" si="23"/>
        <v>1</v>
      </c>
      <c r="O50" s="82">
        <v>82</v>
      </c>
      <c r="P50" s="81">
        <f t="shared" si="24"/>
        <v>1</v>
      </c>
      <c r="Q50" s="54"/>
      <c r="V50" s="67"/>
    </row>
    <row r="51" spans="1:22" s="55" customFormat="1" x14ac:dyDescent="0.25">
      <c r="A51" s="60">
        <v>4</v>
      </c>
      <c r="B51" s="61" t="s">
        <v>66</v>
      </c>
      <c r="C51" s="60">
        <v>92</v>
      </c>
      <c r="D51" s="46">
        <v>92</v>
      </c>
      <c r="E51" s="47">
        <f t="shared" si="20"/>
        <v>1</v>
      </c>
      <c r="F51" s="48">
        <v>92</v>
      </c>
      <c r="G51" s="49">
        <f t="shared" si="21"/>
        <v>1</v>
      </c>
      <c r="H51" s="50">
        <v>92</v>
      </c>
      <c r="I51" s="51">
        <f t="shared" si="22"/>
        <v>1</v>
      </c>
      <c r="J51" s="52">
        <v>92</v>
      </c>
      <c r="K51" s="53">
        <f t="shared" si="25"/>
        <v>1</v>
      </c>
      <c r="L51" s="46">
        <v>12</v>
      </c>
      <c r="M51" s="46">
        <v>12</v>
      </c>
      <c r="N51" s="47">
        <f t="shared" si="23"/>
        <v>1</v>
      </c>
      <c r="O51" s="82">
        <v>92</v>
      </c>
      <c r="P51" s="81">
        <f t="shared" si="24"/>
        <v>1</v>
      </c>
      <c r="Q51" s="54"/>
      <c r="V51" s="67"/>
    </row>
    <row r="52" spans="1:22" s="55" customFormat="1" x14ac:dyDescent="0.25">
      <c r="A52" s="60">
        <v>5</v>
      </c>
      <c r="B52" s="61" t="s">
        <v>67</v>
      </c>
      <c r="C52" s="60">
        <v>45</v>
      </c>
      <c r="D52" s="46">
        <v>45</v>
      </c>
      <c r="E52" s="47">
        <f t="shared" si="20"/>
        <v>1</v>
      </c>
      <c r="F52" s="48">
        <v>45</v>
      </c>
      <c r="G52" s="49">
        <f t="shared" si="21"/>
        <v>1</v>
      </c>
      <c r="H52" s="50">
        <v>45</v>
      </c>
      <c r="I52" s="51">
        <f t="shared" si="22"/>
        <v>1</v>
      </c>
      <c r="J52" s="52">
        <v>45</v>
      </c>
      <c r="K52" s="53">
        <f>J52/H52</f>
        <v>1</v>
      </c>
      <c r="L52" s="46">
        <v>4</v>
      </c>
      <c r="M52" s="46">
        <v>4</v>
      </c>
      <c r="N52" s="47">
        <f t="shared" si="23"/>
        <v>1</v>
      </c>
      <c r="O52" s="82">
        <v>45</v>
      </c>
      <c r="P52" s="81">
        <f t="shared" si="24"/>
        <v>1</v>
      </c>
      <c r="Q52" s="54"/>
    </row>
    <row r="53" spans="1:22" s="59" customFormat="1" x14ac:dyDescent="0.25">
      <c r="A53" s="175" t="s">
        <v>46</v>
      </c>
      <c r="B53" s="175"/>
      <c r="C53" s="56">
        <f>SUM(C48:C52)</f>
        <v>511</v>
      </c>
      <c r="D53" s="56">
        <f>SUM(D48:D52)</f>
        <v>511</v>
      </c>
      <c r="E53" s="57">
        <f t="shared" si="20"/>
        <v>1</v>
      </c>
      <c r="F53" s="56">
        <f>SUM(F48:F52)</f>
        <v>511</v>
      </c>
      <c r="G53" s="57">
        <f t="shared" si="21"/>
        <v>1</v>
      </c>
      <c r="H53" s="56">
        <f>SUM(H48:H52)</f>
        <v>511</v>
      </c>
      <c r="I53" s="57">
        <f t="shared" si="22"/>
        <v>1</v>
      </c>
      <c r="J53" s="56">
        <f>SUM(J48:J52)</f>
        <v>511</v>
      </c>
      <c r="K53" s="57">
        <v>1</v>
      </c>
      <c r="L53" s="79">
        <v>51</v>
      </c>
      <c r="M53" s="56">
        <f>SUM(M48:M52)</f>
        <v>51</v>
      </c>
      <c r="N53" s="57">
        <f>M53/L53</f>
        <v>1</v>
      </c>
      <c r="O53" s="56">
        <f>SUM(O48:O52)</f>
        <v>511</v>
      </c>
      <c r="P53" s="57">
        <f>O53/C53</f>
        <v>1</v>
      </c>
      <c r="Q53" s="58"/>
    </row>
    <row r="54" spans="1:22" s="55" customFormat="1" x14ac:dyDescent="0.25">
      <c r="A54" s="313" t="s">
        <v>68</v>
      </c>
      <c r="B54" s="314"/>
      <c r="C54" s="314"/>
      <c r="D54" s="314"/>
      <c r="E54" s="314"/>
      <c r="F54" s="314"/>
      <c r="G54" s="314"/>
      <c r="H54" s="314"/>
      <c r="I54" s="314"/>
      <c r="J54" s="314"/>
      <c r="K54" s="314"/>
      <c r="L54" s="314"/>
      <c r="M54" s="314"/>
      <c r="N54" s="314"/>
      <c r="O54" s="314"/>
      <c r="P54" s="315"/>
      <c r="Q54" s="54"/>
    </row>
    <row r="55" spans="1:22" s="55" customFormat="1" x14ac:dyDescent="0.25">
      <c r="A55" s="60">
        <v>1</v>
      </c>
      <c r="B55" s="61" t="s">
        <v>69</v>
      </c>
      <c r="C55" s="60">
        <v>251</v>
      </c>
      <c r="D55" s="46">
        <v>251</v>
      </c>
      <c r="E55" s="64">
        <f>D55/C55</f>
        <v>1</v>
      </c>
      <c r="F55" s="48">
        <v>251</v>
      </c>
      <c r="G55" s="65">
        <f t="shared" ref="G55:G73" si="26">F55/C55</f>
        <v>1</v>
      </c>
      <c r="H55" s="50">
        <v>251</v>
      </c>
      <c r="I55" s="66">
        <f t="shared" ref="I55:I73" si="27">H55/C55</f>
        <v>1</v>
      </c>
      <c r="J55" s="52">
        <v>251</v>
      </c>
      <c r="K55" s="53">
        <f>J55/C55</f>
        <v>1</v>
      </c>
      <c r="L55" s="46">
        <v>7</v>
      </c>
      <c r="M55" s="46">
        <v>7</v>
      </c>
      <c r="N55" s="47">
        <f t="shared" ref="N55:N72" si="28">M55/L55</f>
        <v>1</v>
      </c>
      <c r="O55" s="82">
        <v>251</v>
      </c>
      <c r="P55" s="81">
        <f t="shared" ref="P55:P72" si="29">O55/C55</f>
        <v>1</v>
      </c>
      <c r="Q55" s="54"/>
    </row>
    <row r="56" spans="1:22" s="55" customFormat="1" x14ac:dyDescent="0.25">
      <c r="A56" s="60">
        <v>2</v>
      </c>
      <c r="B56" s="61" t="s">
        <v>70</v>
      </c>
      <c r="C56" s="60">
        <v>74</v>
      </c>
      <c r="D56" s="46">
        <v>74</v>
      </c>
      <c r="E56" s="64">
        <f t="shared" ref="E56:E72" si="30">D56/C56</f>
        <v>1</v>
      </c>
      <c r="F56" s="48">
        <v>74</v>
      </c>
      <c r="G56" s="49">
        <f t="shared" si="26"/>
        <v>1</v>
      </c>
      <c r="H56" s="50">
        <v>74</v>
      </c>
      <c r="I56" s="51">
        <f t="shared" si="27"/>
        <v>1</v>
      </c>
      <c r="J56" s="52">
        <v>74</v>
      </c>
      <c r="K56" s="53">
        <f t="shared" ref="K56:K72" si="31">J56/C56</f>
        <v>1</v>
      </c>
      <c r="L56" s="46">
        <v>74</v>
      </c>
      <c r="M56" s="46">
        <v>74</v>
      </c>
      <c r="N56" s="47">
        <f t="shared" si="28"/>
        <v>1</v>
      </c>
      <c r="O56" s="82">
        <v>74</v>
      </c>
      <c r="P56" s="81">
        <f t="shared" si="29"/>
        <v>1</v>
      </c>
      <c r="Q56" s="54"/>
    </row>
    <row r="57" spans="1:22" s="55" customFormat="1" x14ac:dyDescent="0.25">
      <c r="A57" s="60">
        <v>3</v>
      </c>
      <c r="B57" s="85" t="s">
        <v>71</v>
      </c>
      <c r="C57" s="60">
        <v>58</v>
      </c>
      <c r="D57" s="46">
        <v>58</v>
      </c>
      <c r="E57" s="64">
        <f t="shared" si="30"/>
        <v>1</v>
      </c>
      <c r="F57" s="48">
        <v>58</v>
      </c>
      <c r="G57" s="49">
        <f t="shared" si="26"/>
        <v>1</v>
      </c>
      <c r="H57" s="50">
        <v>58</v>
      </c>
      <c r="I57" s="51">
        <f t="shared" si="27"/>
        <v>1</v>
      </c>
      <c r="J57" s="52">
        <v>58</v>
      </c>
      <c r="K57" s="53">
        <f t="shared" si="31"/>
        <v>1</v>
      </c>
      <c r="L57" s="46"/>
      <c r="M57" s="46"/>
      <c r="N57" s="47"/>
      <c r="O57" s="82">
        <v>58</v>
      </c>
      <c r="P57" s="81">
        <f t="shared" si="29"/>
        <v>1</v>
      </c>
      <c r="Q57" s="54"/>
    </row>
    <row r="58" spans="1:22" s="55" customFormat="1" x14ac:dyDescent="0.25">
      <c r="A58" s="60">
        <v>4</v>
      </c>
      <c r="B58" s="61" t="s">
        <v>72</v>
      </c>
      <c r="C58" s="60">
        <v>49</v>
      </c>
      <c r="D58" s="46">
        <v>49</v>
      </c>
      <c r="E58" s="64">
        <f t="shared" si="30"/>
        <v>1</v>
      </c>
      <c r="F58" s="48">
        <v>49</v>
      </c>
      <c r="G58" s="65">
        <f t="shared" si="26"/>
        <v>1</v>
      </c>
      <c r="H58" s="50">
        <v>49</v>
      </c>
      <c r="I58" s="51">
        <f t="shared" si="27"/>
        <v>1</v>
      </c>
      <c r="J58" s="52">
        <v>49</v>
      </c>
      <c r="K58" s="53">
        <f t="shared" si="31"/>
        <v>1</v>
      </c>
      <c r="L58" s="46">
        <v>49</v>
      </c>
      <c r="M58" s="46">
        <v>49</v>
      </c>
      <c r="N58" s="47">
        <f t="shared" si="28"/>
        <v>1</v>
      </c>
      <c r="O58" s="82">
        <v>49</v>
      </c>
      <c r="P58" s="81">
        <f t="shared" si="29"/>
        <v>1</v>
      </c>
      <c r="Q58" s="54"/>
    </row>
    <row r="59" spans="1:22" s="55" customFormat="1" x14ac:dyDescent="0.25">
      <c r="A59" s="60">
        <v>5</v>
      </c>
      <c r="B59" s="61" t="s">
        <v>73</v>
      </c>
      <c r="C59" s="60">
        <v>53</v>
      </c>
      <c r="D59" s="46">
        <v>53</v>
      </c>
      <c r="E59" s="64">
        <f t="shared" si="30"/>
        <v>1</v>
      </c>
      <c r="F59" s="48">
        <v>53</v>
      </c>
      <c r="G59" s="49">
        <f t="shared" si="26"/>
        <v>1</v>
      </c>
      <c r="H59" s="50">
        <v>53</v>
      </c>
      <c r="I59" s="51">
        <f t="shared" si="27"/>
        <v>1</v>
      </c>
      <c r="J59" s="52">
        <v>53</v>
      </c>
      <c r="K59" s="53">
        <f t="shared" si="31"/>
        <v>1</v>
      </c>
      <c r="L59" s="46">
        <v>4</v>
      </c>
      <c r="M59" s="46">
        <v>4</v>
      </c>
      <c r="N59" s="47">
        <f t="shared" si="28"/>
        <v>1</v>
      </c>
      <c r="O59" s="82">
        <v>53</v>
      </c>
      <c r="P59" s="81">
        <f t="shared" si="29"/>
        <v>1</v>
      </c>
      <c r="Q59" s="54"/>
    </row>
    <row r="60" spans="1:22" s="55" customFormat="1" x14ac:dyDescent="0.25">
      <c r="A60" s="60">
        <v>6</v>
      </c>
      <c r="B60" s="61" t="s">
        <v>74</v>
      </c>
      <c r="C60" s="60">
        <v>22</v>
      </c>
      <c r="D60" s="46">
        <v>22</v>
      </c>
      <c r="E60" s="64">
        <f t="shared" si="30"/>
        <v>1</v>
      </c>
      <c r="F60" s="48">
        <v>22</v>
      </c>
      <c r="G60" s="49">
        <f t="shared" si="26"/>
        <v>1</v>
      </c>
      <c r="H60" s="50">
        <v>22</v>
      </c>
      <c r="I60" s="51">
        <f t="shared" si="27"/>
        <v>1</v>
      </c>
      <c r="J60" s="52">
        <v>22</v>
      </c>
      <c r="K60" s="53">
        <f t="shared" si="31"/>
        <v>1</v>
      </c>
      <c r="L60" s="46">
        <v>6</v>
      </c>
      <c r="M60" s="46">
        <v>6</v>
      </c>
      <c r="N60" s="47">
        <f t="shared" si="28"/>
        <v>1</v>
      </c>
      <c r="O60" s="82">
        <v>22</v>
      </c>
      <c r="P60" s="81">
        <f t="shared" si="29"/>
        <v>1</v>
      </c>
      <c r="Q60" s="54"/>
    </row>
    <row r="61" spans="1:22" s="55" customFormat="1" x14ac:dyDescent="0.25">
      <c r="A61" s="60">
        <v>7</v>
      </c>
      <c r="B61" s="61" t="s">
        <v>75</v>
      </c>
      <c r="C61" s="60">
        <v>57</v>
      </c>
      <c r="D61" s="46">
        <v>57</v>
      </c>
      <c r="E61" s="64">
        <f t="shared" si="30"/>
        <v>1</v>
      </c>
      <c r="F61" s="48">
        <v>57</v>
      </c>
      <c r="G61" s="49">
        <f t="shared" si="26"/>
        <v>1</v>
      </c>
      <c r="H61" s="50">
        <v>57</v>
      </c>
      <c r="I61" s="51">
        <f t="shared" si="27"/>
        <v>1</v>
      </c>
      <c r="J61" s="52">
        <v>57</v>
      </c>
      <c r="K61" s="53">
        <f t="shared" si="31"/>
        <v>1</v>
      </c>
      <c r="L61" s="46">
        <v>57</v>
      </c>
      <c r="M61" s="46">
        <v>57</v>
      </c>
      <c r="N61" s="47">
        <f t="shared" si="28"/>
        <v>1</v>
      </c>
      <c r="O61" s="82">
        <v>57</v>
      </c>
      <c r="P61" s="81">
        <f t="shared" si="29"/>
        <v>1</v>
      </c>
      <c r="Q61" s="54"/>
    </row>
    <row r="62" spans="1:22" s="55" customFormat="1" x14ac:dyDescent="0.25">
      <c r="A62" s="60">
        <v>8</v>
      </c>
      <c r="B62" s="61" t="s">
        <v>76</v>
      </c>
      <c r="C62" s="60">
        <v>23</v>
      </c>
      <c r="D62" s="46">
        <v>23</v>
      </c>
      <c r="E62" s="64">
        <f t="shared" si="30"/>
        <v>1</v>
      </c>
      <c r="F62" s="48">
        <v>23</v>
      </c>
      <c r="G62" s="49">
        <f t="shared" si="26"/>
        <v>1</v>
      </c>
      <c r="H62" s="50">
        <v>23</v>
      </c>
      <c r="I62" s="51">
        <f t="shared" si="27"/>
        <v>1</v>
      </c>
      <c r="J62" s="52">
        <v>23</v>
      </c>
      <c r="K62" s="53">
        <f t="shared" si="31"/>
        <v>1</v>
      </c>
      <c r="L62" s="46">
        <v>23</v>
      </c>
      <c r="M62" s="46">
        <v>23</v>
      </c>
      <c r="N62" s="47">
        <f t="shared" si="28"/>
        <v>1</v>
      </c>
      <c r="O62" s="82">
        <v>23</v>
      </c>
      <c r="P62" s="81">
        <f t="shared" si="29"/>
        <v>1</v>
      </c>
      <c r="Q62" s="54"/>
    </row>
    <row r="63" spans="1:22" s="55" customFormat="1" x14ac:dyDescent="0.25">
      <c r="A63" s="60">
        <v>9</v>
      </c>
      <c r="B63" s="61" t="s">
        <v>77</v>
      </c>
      <c r="C63" s="60">
        <v>28</v>
      </c>
      <c r="D63" s="46">
        <v>28</v>
      </c>
      <c r="E63" s="64">
        <f t="shared" si="30"/>
        <v>1</v>
      </c>
      <c r="F63" s="48">
        <v>28</v>
      </c>
      <c r="G63" s="49">
        <f t="shared" si="26"/>
        <v>1</v>
      </c>
      <c r="H63" s="50">
        <v>28</v>
      </c>
      <c r="I63" s="51">
        <f t="shared" si="27"/>
        <v>1</v>
      </c>
      <c r="J63" s="52">
        <v>28</v>
      </c>
      <c r="K63" s="53">
        <f t="shared" si="31"/>
        <v>1</v>
      </c>
      <c r="L63" s="46">
        <v>28</v>
      </c>
      <c r="M63" s="46">
        <v>28</v>
      </c>
      <c r="N63" s="47">
        <f t="shared" si="28"/>
        <v>1</v>
      </c>
      <c r="O63" s="82">
        <v>28</v>
      </c>
      <c r="P63" s="81">
        <f t="shared" si="29"/>
        <v>1</v>
      </c>
      <c r="Q63" s="54"/>
    </row>
    <row r="64" spans="1:22" s="55" customFormat="1" x14ac:dyDescent="0.25">
      <c r="A64" s="60">
        <v>10</v>
      </c>
      <c r="B64" s="61" t="s">
        <v>78</v>
      </c>
      <c r="C64" s="60">
        <v>10</v>
      </c>
      <c r="D64" s="46">
        <v>10</v>
      </c>
      <c r="E64" s="64">
        <f t="shared" si="30"/>
        <v>1</v>
      </c>
      <c r="F64" s="48">
        <v>10</v>
      </c>
      <c r="G64" s="49">
        <f t="shared" si="26"/>
        <v>1</v>
      </c>
      <c r="H64" s="50">
        <v>10</v>
      </c>
      <c r="I64" s="51">
        <f t="shared" si="27"/>
        <v>1</v>
      </c>
      <c r="J64" s="52">
        <v>10</v>
      </c>
      <c r="K64" s="53">
        <f t="shared" si="31"/>
        <v>1</v>
      </c>
      <c r="L64" s="46">
        <v>10</v>
      </c>
      <c r="M64" s="46">
        <v>10</v>
      </c>
      <c r="N64" s="47">
        <f t="shared" si="28"/>
        <v>1</v>
      </c>
      <c r="O64" s="82">
        <v>10</v>
      </c>
      <c r="P64" s="81">
        <f t="shared" si="29"/>
        <v>1</v>
      </c>
      <c r="Q64" s="54"/>
    </row>
    <row r="65" spans="1:17" s="55" customFormat="1" x14ac:dyDescent="0.25">
      <c r="A65" s="60">
        <v>11</v>
      </c>
      <c r="B65" s="61" t="s">
        <v>79</v>
      </c>
      <c r="C65" s="60">
        <v>10</v>
      </c>
      <c r="D65" s="46">
        <v>10</v>
      </c>
      <c r="E65" s="64">
        <f t="shared" si="30"/>
        <v>1</v>
      </c>
      <c r="F65" s="48">
        <v>10</v>
      </c>
      <c r="G65" s="49">
        <f t="shared" si="26"/>
        <v>1</v>
      </c>
      <c r="H65" s="50">
        <v>10</v>
      </c>
      <c r="I65" s="51">
        <f t="shared" si="27"/>
        <v>1</v>
      </c>
      <c r="J65" s="52">
        <v>10</v>
      </c>
      <c r="K65" s="53">
        <f t="shared" si="31"/>
        <v>1</v>
      </c>
      <c r="L65" s="46">
        <v>10</v>
      </c>
      <c r="M65" s="46">
        <v>10</v>
      </c>
      <c r="N65" s="47">
        <f t="shared" si="28"/>
        <v>1</v>
      </c>
      <c r="O65" s="82">
        <v>10</v>
      </c>
      <c r="P65" s="81">
        <f t="shared" si="29"/>
        <v>1</v>
      </c>
      <c r="Q65" s="54"/>
    </row>
    <row r="66" spans="1:17" s="55" customFormat="1" x14ac:dyDescent="0.25">
      <c r="A66" s="60">
        <v>12</v>
      </c>
      <c r="B66" s="61" t="s">
        <v>80</v>
      </c>
      <c r="C66" s="60">
        <v>10</v>
      </c>
      <c r="D66" s="46">
        <v>10</v>
      </c>
      <c r="E66" s="64">
        <f t="shared" si="30"/>
        <v>1</v>
      </c>
      <c r="F66" s="48">
        <v>10</v>
      </c>
      <c r="G66" s="49">
        <f t="shared" si="26"/>
        <v>1</v>
      </c>
      <c r="H66" s="50">
        <v>10</v>
      </c>
      <c r="I66" s="51">
        <f t="shared" si="27"/>
        <v>1</v>
      </c>
      <c r="J66" s="52">
        <v>10</v>
      </c>
      <c r="K66" s="53">
        <f t="shared" si="31"/>
        <v>1</v>
      </c>
      <c r="L66" s="46">
        <v>10</v>
      </c>
      <c r="M66" s="46">
        <v>10</v>
      </c>
      <c r="N66" s="47">
        <f t="shared" si="28"/>
        <v>1</v>
      </c>
      <c r="O66" s="82">
        <v>10</v>
      </c>
      <c r="P66" s="81">
        <f t="shared" si="29"/>
        <v>1</v>
      </c>
      <c r="Q66" s="54"/>
    </row>
    <row r="67" spans="1:17" s="55" customFormat="1" x14ac:dyDescent="0.25">
      <c r="A67" s="60">
        <v>13</v>
      </c>
      <c r="B67" s="61" t="s">
        <v>81</v>
      </c>
      <c r="C67" s="60">
        <v>7</v>
      </c>
      <c r="D67" s="46">
        <v>7</v>
      </c>
      <c r="E67" s="64">
        <f t="shared" si="30"/>
        <v>1</v>
      </c>
      <c r="F67" s="48">
        <v>7</v>
      </c>
      <c r="G67" s="49">
        <f t="shared" si="26"/>
        <v>1</v>
      </c>
      <c r="H67" s="50">
        <v>7</v>
      </c>
      <c r="I67" s="51">
        <f t="shared" si="27"/>
        <v>1</v>
      </c>
      <c r="J67" s="52">
        <v>7</v>
      </c>
      <c r="K67" s="53">
        <f t="shared" si="31"/>
        <v>1</v>
      </c>
      <c r="L67" s="46">
        <v>7</v>
      </c>
      <c r="M67" s="46">
        <v>7</v>
      </c>
      <c r="N67" s="47">
        <f t="shared" si="28"/>
        <v>1</v>
      </c>
      <c r="O67" s="82">
        <v>7</v>
      </c>
      <c r="P67" s="81">
        <f t="shared" si="29"/>
        <v>1</v>
      </c>
      <c r="Q67" s="54"/>
    </row>
    <row r="68" spans="1:17" s="55" customFormat="1" x14ac:dyDescent="0.25">
      <c r="A68" s="60">
        <v>14</v>
      </c>
      <c r="B68" s="61" t="s">
        <v>82</v>
      </c>
      <c r="C68" s="60">
        <v>8</v>
      </c>
      <c r="D68" s="46">
        <v>8</v>
      </c>
      <c r="E68" s="64">
        <f t="shared" si="30"/>
        <v>1</v>
      </c>
      <c r="F68" s="48">
        <v>8</v>
      </c>
      <c r="G68" s="49">
        <f t="shared" si="26"/>
        <v>1</v>
      </c>
      <c r="H68" s="50">
        <v>8</v>
      </c>
      <c r="I68" s="51">
        <f t="shared" si="27"/>
        <v>1</v>
      </c>
      <c r="J68" s="52">
        <v>8</v>
      </c>
      <c r="K68" s="53">
        <f t="shared" si="31"/>
        <v>1</v>
      </c>
      <c r="L68" s="46">
        <v>8</v>
      </c>
      <c r="M68" s="46">
        <v>8</v>
      </c>
      <c r="N68" s="47">
        <f t="shared" si="28"/>
        <v>1</v>
      </c>
      <c r="O68" s="82">
        <v>8</v>
      </c>
      <c r="P68" s="81">
        <f t="shared" si="29"/>
        <v>1</v>
      </c>
      <c r="Q68" s="54"/>
    </row>
    <row r="69" spans="1:17" s="55" customFormat="1" x14ac:dyDescent="0.25">
      <c r="A69" s="60">
        <v>15</v>
      </c>
      <c r="B69" s="61" t="s">
        <v>83</v>
      </c>
      <c r="C69" s="60">
        <v>19</v>
      </c>
      <c r="D69" s="46">
        <v>19</v>
      </c>
      <c r="E69" s="64">
        <f t="shared" si="30"/>
        <v>1</v>
      </c>
      <c r="F69" s="48">
        <v>19</v>
      </c>
      <c r="G69" s="49">
        <f t="shared" si="26"/>
        <v>1</v>
      </c>
      <c r="H69" s="50">
        <v>19</v>
      </c>
      <c r="I69" s="51">
        <f t="shared" si="27"/>
        <v>1</v>
      </c>
      <c r="J69" s="52">
        <v>19</v>
      </c>
      <c r="K69" s="53">
        <f t="shared" si="31"/>
        <v>1</v>
      </c>
      <c r="L69" s="46">
        <v>19</v>
      </c>
      <c r="M69" s="46">
        <v>19</v>
      </c>
      <c r="N69" s="47">
        <f t="shared" si="28"/>
        <v>1</v>
      </c>
      <c r="O69" s="82">
        <v>19</v>
      </c>
      <c r="P69" s="81">
        <f t="shared" si="29"/>
        <v>1</v>
      </c>
      <c r="Q69" s="54"/>
    </row>
    <row r="70" spans="1:17" s="55" customFormat="1" x14ac:dyDescent="0.25">
      <c r="A70" s="60">
        <v>16</v>
      </c>
      <c r="B70" s="61" t="s">
        <v>84</v>
      </c>
      <c r="C70" s="60">
        <v>15</v>
      </c>
      <c r="D70" s="46">
        <v>15</v>
      </c>
      <c r="E70" s="64">
        <f t="shared" si="30"/>
        <v>1</v>
      </c>
      <c r="F70" s="48">
        <v>15</v>
      </c>
      <c r="G70" s="49">
        <f t="shared" si="26"/>
        <v>1</v>
      </c>
      <c r="H70" s="50">
        <v>15</v>
      </c>
      <c r="I70" s="51">
        <f t="shared" si="27"/>
        <v>1</v>
      </c>
      <c r="J70" s="52">
        <v>15</v>
      </c>
      <c r="K70" s="53">
        <f t="shared" si="31"/>
        <v>1</v>
      </c>
      <c r="L70" s="46">
        <v>15</v>
      </c>
      <c r="M70" s="46">
        <v>15</v>
      </c>
      <c r="N70" s="47">
        <f t="shared" si="28"/>
        <v>1</v>
      </c>
      <c r="O70" s="82">
        <v>15</v>
      </c>
      <c r="P70" s="81">
        <f t="shared" si="29"/>
        <v>1</v>
      </c>
      <c r="Q70" s="54"/>
    </row>
    <row r="71" spans="1:17" s="55" customFormat="1" x14ac:dyDescent="0.25">
      <c r="A71" s="60">
        <v>17</v>
      </c>
      <c r="B71" s="61" t="s">
        <v>85</v>
      </c>
      <c r="C71" s="60">
        <v>8</v>
      </c>
      <c r="D71" s="46">
        <v>8</v>
      </c>
      <c r="E71" s="64">
        <f t="shared" si="30"/>
        <v>1</v>
      </c>
      <c r="F71" s="48">
        <v>8</v>
      </c>
      <c r="G71" s="49">
        <f t="shared" si="26"/>
        <v>1</v>
      </c>
      <c r="H71" s="50">
        <v>8</v>
      </c>
      <c r="I71" s="51">
        <f t="shared" si="27"/>
        <v>1</v>
      </c>
      <c r="J71" s="52">
        <v>8</v>
      </c>
      <c r="K71" s="53">
        <f t="shared" si="31"/>
        <v>1</v>
      </c>
      <c r="L71" s="46">
        <v>8</v>
      </c>
      <c r="M71" s="46">
        <v>8</v>
      </c>
      <c r="N71" s="47">
        <f t="shared" si="28"/>
        <v>1</v>
      </c>
      <c r="O71" s="82">
        <v>8</v>
      </c>
      <c r="P71" s="81">
        <f t="shared" si="29"/>
        <v>1</v>
      </c>
      <c r="Q71" s="54"/>
    </row>
    <row r="72" spans="1:17" s="55" customFormat="1" x14ac:dyDescent="0.25">
      <c r="A72" s="60">
        <v>18</v>
      </c>
      <c r="B72" s="61" t="s">
        <v>86</v>
      </c>
      <c r="C72" s="60">
        <v>3</v>
      </c>
      <c r="D72" s="46">
        <v>3</v>
      </c>
      <c r="E72" s="64">
        <f t="shared" si="30"/>
        <v>1</v>
      </c>
      <c r="F72" s="48">
        <v>3</v>
      </c>
      <c r="G72" s="49">
        <f t="shared" si="26"/>
        <v>1</v>
      </c>
      <c r="H72" s="50">
        <v>3</v>
      </c>
      <c r="I72" s="51">
        <f t="shared" si="27"/>
        <v>1</v>
      </c>
      <c r="J72" s="52">
        <v>3</v>
      </c>
      <c r="K72" s="53">
        <f t="shared" si="31"/>
        <v>1</v>
      </c>
      <c r="L72" s="46">
        <v>3</v>
      </c>
      <c r="M72" s="46">
        <v>3</v>
      </c>
      <c r="N72" s="47">
        <f t="shared" si="28"/>
        <v>1</v>
      </c>
      <c r="O72" s="82">
        <v>3</v>
      </c>
      <c r="P72" s="81">
        <f t="shared" si="29"/>
        <v>1</v>
      </c>
      <c r="Q72" s="54"/>
    </row>
    <row r="73" spans="1:17" s="59" customFormat="1" x14ac:dyDescent="0.25">
      <c r="A73" s="175" t="s">
        <v>46</v>
      </c>
      <c r="B73" s="175"/>
      <c r="C73" s="56">
        <f>SUM(C55:C72)</f>
        <v>705</v>
      </c>
      <c r="D73" s="56">
        <f>SUM(D55:D72)</f>
        <v>705</v>
      </c>
      <c r="E73" s="57">
        <f>D73/C73</f>
        <v>1</v>
      </c>
      <c r="F73" s="56">
        <f>SUM(F55:F72)</f>
        <v>705</v>
      </c>
      <c r="G73" s="57">
        <f t="shared" si="26"/>
        <v>1</v>
      </c>
      <c r="H73" s="56">
        <f>SUM(H55:H72)</f>
        <v>705</v>
      </c>
      <c r="I73" s="57">
        <f t="shared" si="27"/>
        <v>1</v>
      </c>
      <c r="J73" s="56">
        <f>SUM(J55:J72)</f>
        <v>705</v>
      </c>
      <c r="K73" s="57">
        <v>1</v>
      </c>
      <c r="L73" s="56">
        <f>SUM(L55:L72)</f>
        <v>338</v>
      </c>
      <c r="M73" s="56">
        <f>SUM(M55:M72)</f>
        <v>338</v>
      </c>
      <c r="N73" s="57">
        <f>M73/L73</f>
        <v>1</v>
      </c>
      <c r="O73" s="56">
        <f>SUM(O55:O72)</f>
        <v>705</v>
      </c>
      <c r="P73" s="57">
        <f>O73/C73</f>
        <v>1</v>
      </c>
      <c r="Q73" s="58"/>
    </row>
    <row r="74" spans="1:17" s="55" customFormat="1" x14ac:dyDescent="0.25">
      <c r="A74" s="313" t="s">
        <v>18</v>
      </c>
      <c r="B74" s="314"/>
      <c r="C74" s="314"/>
      <c r="D74" s="314"/>
      <c r="E74" s="314"/>
      <c r="F74" s="314"/>
      <c r="G74" s="314"/>
      <c r="H74" s="314"/>
      <c r="I74" s="314"/>
      <c r="J74" s="314"/>
      <c r="K74" s="314"/>
      <c r="L74" s="314"/>
      <c r="M74" s="314"/>
      <c r="N74" s="314"/>
      <c r="O74" s="314"/>
      <c r="P74" s="314"/>
      <c r="Q74" s="43"/>
    </row>
    <row r="75" spans="1:17" s="55" customFormat="1" x14ac:dyDescent="0.25">
      <c r="A75" s="60">
        <v>1</v>
      </c>
      <c r="B75" s="61" t="s">
        <v>87</v>
      </c>
      <c r="C75" s="60">
        <v>65</v>
      </c>
      <c r="D75" s="46">
        <v>65</v>
      </c>
      <c r="E75" s="47">
        <f>D75/C75</f>
        <v>1</v>
      </c>
      <c r="F75" s="48">
        <v>65</v>
      </c>
      <c r="G75" s="49">
        <f t="shared" ref="G75:G87" si="32">F75/C75</f>
        <v>1</v>
      </c>
      <c r="H75" s="50">
        <v>65</v>
      </c>
      <c r="I75" s="51">
        <f t="shared" ref="I75:I87" si="33">H75/C75</f>
        <v>1</v>
      </c>
      <c r="J75" s="52">
        <v>63</v>
      </c>
      <c r="K75" s="53">
        <f t="shared" ref="K75:K87" si="34">J75/C75</f>
        <v>0.96923076923076923</v>
      </c>
      <c r="L75" s="46">
        <v>65</v>
      </c>
      <c r="M75" s="46">
        <v>65</v>
      </c>
      <c r="N75" s="47">
        <f t="shared" ref="N75:N86" si="35">M75/L75</f>
        <v>1</v>
      </c>
      <c r="O75" s="82">
        <v>65</v>
      </c>
      <c r="P75" s="81">
        <f t="shared" ref="P75:P86" si="36">O75/C75</f>
        <v>1</v>
      </c>
      <c r="Q75" s="54"/>
    </row>
    <row r="76" spans="1:17" s="55" customFormat="1" x14ac:dyDescent="0.25">
      <c r="A76" s="60">
        <v>2</v>
      </c>
      <c r="B76" s="61" t="s">
        <v>88</v>
      </c>
      <c r="C76" s="60">
        <v>98</v>
      </c>
      <c r="D76" s="46">
        <v>98</v>
      </c>
      <c r="E76" s="47">
        <f t="shared" ref="E76:E86" si="37">D76/C76</f>
        <v>1</v>
      </c>
      <c r="F76" s="48">
        <v>98</v>
      </c>
      <c r="G76" s="49">
        <f t="shared" si="32"/>
        <v>1</v>
      </c>
      <c r="H76" s="50">
        <v>98</v>
      </c>
      <c r="I76" s="51">
        <f t="shared" si="33"/>
        <v>1</v>
      </c>
      <c r="J76" s="52">
        <v>96</v>
      </c>
      <c r="K76" s="53">
        <f t="shared" si="34"/>
        <v>0.97959183673469385</v>
      </c>
      <c r="L76" s="46">
        <v>98</v>
      </c>
      <c r="M76" s="46">
        <v>98</v>
      </c>
      <c r="N76" s="47">
        <f t="shared" si="35"/>
        <v>1</v>
      </c>
      <c r="O76" s="82">
        <v>98</v>
      </c>
      <c r="P76" s="81">
        <f t="shared" si="36"/>
        <v>1</v>
      </c>
      <c r="Q76" s="54"/>
    </row>
    <row r="77" spans="1:17" s="55" customFormat="1" x14ac:dyDescent="0.25">
      <c r="A77" s="60">
        <v>3</v>
      </c>
      <c r="B77" s="61" t="s">
        <v>89</v>
      </c>
      <c r="C77" s="60">
        <v>13</v>
      </c>
      <c r="D77" s="46">
        <v>13</v>
      </c>
      <c r="E77" s="47">
        <f t="shared" si="37"/>
        <v>1</v>
      </c>
      <c r="F77" s="48">
        <v>13</v>
      </c>
      <c r="G77" s="49">
        <f t="shared" si="32"/>
        <v>1</v>
      </c>
      <c r="H77" s="50">
        <v>13</v>
      </c>
      <c r="I77" s="51">
        <f t="shared" si="33"/>
        <v>1</v>
      </c>
      <c r="J77" s="52">
        <v>13</v>
      </c>
      <c r="K77" s="53">
        <f t="shared" si="34"/>
        <v>1</v>
      </c>
      <c r="L77" s="46">
        <v>13</v>
      </c>
      <c r="M77" s="46">
        <v>13</v>
      </c>
      <c r="N77" s="47">
        <f t="shared" si="35"/>
        <v>1</v>
      </c>
      <c r="O77" s="82">
        <v>13</v>
      </c>
      <c r="P77" s="81">
        <f t="shared" si="36"/>
        <v>1</v>
      </c>
      <c r="Q77" s="54"/>
    </row>
    <row r="78" spans="1:17" s="55" customFormat="1" x14ac:dyDescent="0.25">
      <c r="A78" s="60">
        <v>4</v>
      </c>
      <c r="B78" s="61" t="s">
        <v>90</v>
      </c>
      <c r="C78" s="60">
        <v>24</v>
      </c>
      <c r="D78" s="46">
        <v>24</v>
      </c>
      <c r="E78" s="47">
        <f t="shared" si="37"/>
        <v>1</v>
      </c>
      <c r="F78" s="48">
        <v>24</v>
      </c>
      <c r="G78" s="49">
        <f t="shared" si="32"/>
        <v>1</v>
      </c>
      <c r="H78" s="50">
        <v>24</v>
      </c>
      <c r="I78" s="51">
        <f t="shared" si="33"/>
        <v>1</v>
      </c>
      <c r="J78" s="52">
        <v>24</v>
      </c>
      <c r="K78" s="53">
        <f t="shared" si="34"/>
        <v>1</v>
      </c>
      <c r="L78" s="46">
        <v>24</v>
      </c>
      <c r="M78" s="46">
        <v>24</v>
      </c>
      <c r="N78" s="47">
        <f t="shared" si="35"/>
        <v>1</v>
      </c>
      <c r="O78" s="82">
        <v>24</v>
      </c>
      <c r="P78" s="81">
        <f t="shared" si="36"/>
        <v>1</v>
      </c>
      <c r="Q78" s="54"/>
    </row>
    <row r="79" spans="1:17" s="55" customFormat="1" x14ac:dyDescent="0.25">
      <c r="A79" s="60">
        <v>5</v>
      </c>
      <c r="B79" s="61" t="s">
        <v>91</v>
      </c>
      <c r="C79" s="60">
        <v>157</v>
      </c>
      <c r="D79" s="46">
        <v>157</v>
      </c>
      <c r="E79" s="47">
        <f t="shared" si="37"/>
        <v>1</v>
      </c>
      <c r="F79" s="48">
        <v>157</v>
      </c>
      <c r="G79" s="49">
        <f t="shared" si="32"/>
        <v>1</v>
      </c>
      <c r="H79" s="50">
        <v>157</v>
      </c>
      <c r="I79" s="51">
        <f t="shared" si="33"/>
        <v>1</v>
      </c>
      <c r="J79" s="52">
        <v>157</v>
      </c>
      <c r="K79" s="53">
        <f t="shared" si="34"/>
        <v>1</v>
      </c>
      <c r="L79" s="46">
        <v>157</v>
      </c>
      <c r="M79" s="46">
        <v>157</v>
      </c>
      <c r="N79" s="47">
        <f t="shared" si="35"/>
        <v>1</v>
      </c>
      <c r="O79" s="82">
        <v>157</v>
      </c>
      <c r="P79" s="81">
        <f t="shared" si="36"/>
        <v>1</v>
      </c>
      <c r="Q79" s="54"/>
    </row>
    <row r="80" spans="1:17" s="55" customFormat="1" x14ac:dyDescent="0.25">
      <c r="A80" s="60">
        <v>6</v>
      </c>
      <c r="B80" s="61" t="s">
        <v>92</v>
      </c>
      <c r="C80" s="60">
        <v>48</v>
      </c>
      <c r="D80" s="46">
        <v>48</v>
      </c>
      <c r="E80" s="47">
        <f t="shared" si="37"/>
        <v>1</v>
      </c>
      <c r="F80" s="48">
        <v>48</v>
      </c>
      <c r="G80" s="49">
        <f t="shared" si="32"/>
        <v>1</v>
      </c>
      <c r="H80" s="50">
        <v>48</v>
      </c>
      <c r="I80" s="51">
        <f t="shared" si="33"/>
        <v>1</v>
      </c>
      <c r="J80" s="52">
        <v>48</v>
      </c>
      <c r="K80" s="53">
        <f t="shared" si="34"/>
        <v>1</v>
      </c>
      <c r="L80" s="46">
        <v>48</v>
      </c>
      <c r="M80" s="46">
        <v>48</v>
      </c>
      <c r="N80" s="47">
        <f t="shared" si="35"/>
        <v>1</v>
      </c>
      <c r="O80" s="82">
        <v>48</v>
      </c>
      <c r="P80" s="81">
        <f t="shared" si="36"/>
        <v>1</v>
      </c>
      <c r="Q80" s="54"/>
    </row>
    <row r="81" spans="1:17" s="55" customFormat="1" x14ac:dyDescent="0.25">
      <c r="A81" s="60">
        <v>7</v>
      </c>
      <c r="B81" s="61" t="s">
        <v>93</v>
      </c>
      <c r="C81" s="60">
        <v>43</v>
      </c>
      <c r="D81" s="46">
        <v>43</v>
      </c>
      <c r="E81" s="47">
        <f t="shared" si="37"/>
        <v>1</v>
      </c>
      <c r="F81" s="48">
        <v>43</v>
      </c>
      <c r="G81" s="49">
        <f t="shared" si="32"/>
        <v>1</v>
      </c>
      <c r="H81" s="50">
        <v>43</v>
      </c>
      <c r="I81" s="51">
        <f t="shared" si="33"/>
        <v>1</v>
      </c>
      <c r="J81" s="52">
        <v>43</v>
      </c>
      <c r="K81" s="53">
        <f t="shared" si="34"/>
        <v>1</v>
      </c>
      <c r="L81" s="46">
        <v>43</v>
      </c>
      <c r="M81" s="46">
        <v>43</v>
      </c>
      <c r="N81" s="47">
        <f t="shared" si="35"/>
        <v>1</v>
      </c>
      <c r="O81" s="82">
        <v>43</v>
      </c>
      <c r="P81" s="81">
        <f t="shared" si="36"/>
        <v>1</v>
      </c>
      <c r="Q81" s="54"/>
    </row>
    <row r="82" spans="1:17" s="55" customFormat="1" x14ac:dyDescent="0.25">
      <c r="A82" s="60">
        <v>8</v>
      </c>
      <c r="B82" s="61" t="s">
        <v>94</v>
      </c>
      <c r="C82" s="60">
        <v>25</v>
      </c>
      <c r="D82" s="46">
        <v>25</v>
      </c>
      <c r="E82" s="47">
        <f t="shared" si="37"/>
        <v>1</v>
      </c>
      <c r="F82" s="48">
        <v>25</v>
      </c>
      <c r="G82" s="49">
        <f t="shared" si="32"/>
        <v>1</v>
      </c>
      <c r="H82" s="50">
        <v>25</v>
      </c>
      <c r="I82" s="51">
        <f t="shared" si="33"/>
        <v>1</v>
      </c>
      <c r="J82" s="52">
        <v>25</v>
      </c>
      <c r="K82" s="53">
        <f t="shared" si="34"/>
        <v>1</v>
      </c>
      <c r="L82" s="46">
        <v>25</v>
      </c>
      <c r="M82" s="46">
        <v>25</v>
      </c>
      <c r="N82" s="47">
        <f t="shared" si="35"/>
        <v>1</v>
      </c>
      <c r="O82" s="82">
        <v>25</v>
      </c>
      <c r="P82" s="81">
        <f t="shared" si="36"/>
        <v>1</v>
      </c>
      <c r="Q82" s="54"/>
    </row>
    <row r="83" spans="1:17" s="55" customFormat="1" x14ac:dyDescent="0.25">
      <c r="A83" s="60">
        <v>9</v>
      </c>
      <c r="B83" s="61" t="s">
        <v>95</v>
      </c>
      <c r="C83" s="60">
        <v>62</v>
      </c>
      <c r="D83" s="46">
        <v>62</v>
      </c>
      <c r="E83" s="47">
        <f t="shared" si="37"/>
        <v>1</v>
      </c>
      <c r="F83" s="48">
        <v>62</v>
      </c>
      <c r="G83" s="49">
        <f t="shared" si="32"/>
        <v>1</v>
      </c>
      <c r="H83" s="50">
        <v>62</v>
      </c>
      <c r="I83" s="51">
        <f t="shared" si="33"/>
        <v>1</v>
      </c>
      <c r="J83" s="52">
        <v>62</v>
      </c>
      <c r="K83" s="53">
        <f t="shared" si="34"/>
        <v>1</v>
      </c>
      <c r="L83" s="46">
        <v>62</v>
      </c>
      <c r="M83" s="46">
        <v>62</v>
      </c>
      <c r="N83" s="47">
        <f t="shared" si="35"/>
        <v>1</v>
      </c>
      <c r="O83" s="82">
        <v>62</v>
      </c>
      <c r="P83" s="81">
        <f t="shared" si="36"/>
        <v>1</v>
      </c>
      <c r="Q83" s="54"/>
    </row>
    <row r="84" spans="1:17" s="55" customFormat="1" x14ac:dyDescent="0.25">
      <c r="A84" s="60">
        <v>10</v>
      </c>
      <c r="B84" s="61" t="s">
        <v>96</v>
      </c>
      <c r="C84" s="60">
        <v>114</v>
      </c>
      <c r="D84" s="46">
        <v>114</v>
      </c>
      <c r="E84" s="47">
        <f t="shared" si="37"/>
        <v>1</v>
      </c>
      <c r="F84" s="48">
        <v>114</v>
      </c>
      <c r="G84" s="49">
        <f t="shared" si="32"/>
        <v>1</v>
      </c>
      <c r="H84" s="50">
        <v>114</v>
      </c>
      <c r="I84" s="51">
        <f t="shared" si="33"/>
        <v>1</v>
      </c>
      <c r="J84" s="52">
        <v>84</v>
      </c>
      <c r="K84" s="53">
        <f t="shared" si="34"/>
        <v>0.73684210526315785</v>
      </c>
      <c r="L84" s="46">
        <v>114</v>
      </c>
      <c r="M84" s="46">
        <v>114</v>
      </c>
      <c r="N84" s="47">
        <f t="shared" si="35"/>
        <v>1</v>
      </c>
      <c r="O84" s="82">
        <v>114</v>
      </c>
      <c r="P84" s="81">
        <f t="shared" si="36"/>
        <v>1</v>
      </c>
      <c r="Q84" s="54"/>
    </row>
    <row r="85" spans="1:17" s="55" customFormat="1" x14ac:dyDescent="0.25">
      <c r="A85" s="60">
        <v>11</v>
      </c>
      <c r="B85" s="61" t="s">
        <v>97</v>
      </c>
      <c r="C85" s="60">
        <v>25</v>
      </c>
      <c r="D85" s="46">
        <v>25</v>
      </c>
      <c r="E85" s="47">
        <f t="shared" si="37"/>
        <v>1</v>
      </c>
      <c r="F85" s="48">
        <v>25</v>
      </c>
      <c r="G85" s="49">
        <f t="shared" si="32"/>
        <v>1</v>
      </c>
      <c r="H85" s="50">
        <v>25</v>
      </c>
      <c r="I85" s="51">
        <f t="shared" si="33"/>
        <v>1</v>
      </c>
      <c r="J85" s="52">
        <v>24</v>
      </c>
      <c r="K85" s="53">
        <f t="shared" si="34"/>
        <v>0.96</v>
      </c>
      <c r="L85" s="46">
        <v>25</v>
      </c>
      <c r="M85" s="46">
        <v>25</v>
      </c>
      <c r="N85" s="47">
        <f t="shared" si="35"/>
        <v>1</v>
      </c>
      <c r="O85" s="82">
        <v>25</v>
      </c>
      <c r="P85" s="81">
        <f t="shared" si="36"/>
        <v>1</v>
      </c>
      <c r="Q85" s="54"/>
    </row>
    <row r="86" spans="1:17" s="55" customFormat="1" x14ac:dyDescent="0.25">
      <c r="A86" s="60">
        <v>12</v>
      </c>
      <c r="B86" s="61" t="s">
        <v>98</v>
      </c>
      <c r="C86" s="60">
        <v>28</v>
      </c>
      <c r="D86" s="46">
        <v>28</v>
      </c>
      <c r="E86" s="47">
        <f t="shared" si="37"/>
        <v>1</v>
      </c>
      <c r="F86" s="48">
        <v>28</v>
      </c>
      <c r="G86" s="49">
        <f t="shared" si="32"/>
        <v>1</v>
      </c>
      <c r="H86" s="50">
        <v>28</v>
      </c>
      <c r="I86" s="51">
        <f t="shared" si="33"/>
        <v>1</v>
      </c>
      <c r="J86" s="52">
        <v>28</v>
      </c>
      <c r="K86" s="53">
        <f t="shared" si="34"/>
        <v>1</v>
      </c>
      <c r="L86" s="46">
        <v>28</v>
      </c>
      <c r="M86" s="46">
        <v>28</v>
      </c>
      <c r="N86" s="47">
        <f t="shared" si="35"/>
        <v>1</v>
      </c>
      <c r="O86" s="82">
        <v>28</v>
      </c>
      <c r="P86" s="81">
        <f t="shared" si="36"/>
        <v>1</v>
      </c>
      <c r="Q86" s="54"/>
    </row>
    <row r="87" spans="1:17" s="59" customFormat="1" x14ac:dyDescent="0.25">
      <c r="A87" s="175" t="s">
        <v>46</v>
      </c>
      <c r="B87" s="175"/>
      <c r="C87" s="56">
        <f>SUM(C75:C86)</f>
        <v>702</v>
      </c>
      <c r="D87" s="56">
        <f>SUM(D75:D86)</f>
        <v>702</v>
      </c>
      <c r="E87" s="57">
        <f>D87/C87</f>
        <v>1</v>
      </c>
      <c r="F87" s="56">
        <f>SUM(F75:F86)</f>
        <v>702</v>
      </c>
      <c r="G87" s="57">
        <f t="shared" si="32"/>
        <v>1</v>
      </c>
      <c r="H87" s="56">
        <f>SUM(H75:H86)</f>
        <v>702</v>
      </c>
      <c r="I87" s="57">
        <f t="shared" si="33"/>
        <v>1</v>
      </c>
      <c r="J87" s="56">
        <f>SUM(J75:J86)</f>
        <v>667</v>
      </c>
      <c r="K87" s="57">
        <f t="shared" si="34"/>
        <v>0.95014245014245013</v>
      </c>
      <c r="L87" s="56">
        <f>SUM(L75:L86)</f>
        <v>702</v>
      </c>
      <c r="M87" s="56">
        <f>SUM(M75:M86)</f>
        <v>702</v>
      </c>
      <c r="N87" s="57">
        <f>M87/L87</f>
        <v>1</v>
      </c>
      <c r="O87" s="56">
        <f>SUM(O75:O86)</f>
        <v>702</v>
      </c>
      <c r="P87" s="57">
        <f>O87/C87</f>
        <v>1</v>
      </c>
      <c r="Q87" s="58"/>
    </row>
    <row r="88" spans="1:17" s="55" customFormat="1" x14ac:dyDescent="0.25">
      <c r="A88" s="313" t="s">
        <v>19</v>
      </c>
      <c r="B88" s="314"/>
      <c r="C88" s="314"/>
      <c r="D88" s="314"/>
      <c r="E88" s="314"/>
      <c r="F88" s="314"/>
      <c r="G88" s="314"/>
      <c r="H88" s="314"/>
      <c r="I88" s="314"/>
      <c r="J88" s="314"/>
      <c r="K88" s="314"/>
      <c r="L88" s="314"/>
      <c r="M88" s="314"/>
      <c r="N88" s="314"/>
      <c r="O88" s="314"/>
      <c r="P88" s="315"/>
      <c r="Q88" s="54"/>
    </row>
    <row r="89" spans="1:17" s="55" customFormat="1" x14ac:dyDescent="0.25">
      <c r="A89" s="60">
        <v>1</v>
      </c>
      <c r="B89" s="61" t="s">
        <v>99</v>
      </c>
      <c r="C89" s="60">
        <v>78</v>
      </c>
      <c r="D89" s="46">
        <v>78</v>
      </c>
      <c r="E89" s="62">
        <f t="shared" ref="E89:E106" si="38">D89/C89</f>
        <v>1</v>
      </c>
      <c r="F89" s="63">
        <v>78</v>
      </c>
      <c r="G89" s="49">
        <f t="shared" ref="G89:G106" si="39">F89/C89</f>
        <v>1</v>
      </c>
      <c r="H89" s="50">
        <v>78</v>
      </c>
      <c r="I89" s="68">
        <f t="shared" ref="I89:I106" si="40">H89/C89</f>
        <v>1</v>
      </c>
      <c r="J89" s="52">
        <v>78</v>
      </c>
      <c r="K89" s="69">
        <f t="shared" ref="K89:K106" si="41">J89/C89</f>
        <v>1</v>
      </c>
      <c r="L89" s="80">
        <v>18</v>
      </c>
      <c r="M89" s="80">
        <v>18</v>
      </c>
      <c r="N89" s="62">
        <f>M89/L89</f>
        <v>1</v>
      </c>
      <c r="O89" s="83">
        <v>78</v>
      </c>
      <c r="P89" s="81">
        <f t="shared" ref="P89:P105" si="42">O89/C89</f>
        <v>1</v>
      </c>
      <c r="Q89" s="54"/>
    </row>
    <row r="90" spans="1:17" s="55" customFormat="1" x14ac:dyDescent="0.25">
      <c r="A90" s="60">
        <v>2</v>
      </c>
      <c r="B90" s="61" t="s">
        <v>100</v>
      </c>
      <c r="C90" s="60">
        <v>59</v>
      </c>
      <c r="D90" s="46">
        <v>59</v>
      </c>
      <c r="E90" s="62">
        <f t="shared" si="38"/>
        <v>1</v>
      </c>
      <c r="F90" s="63">
        <v>59</v>
      </c>
      <c r="G90" s="49">
        <f t="shared" si="39"/>
        <v>1</v>
      </c>
      <c r="H90" s="50">
        <v>59</v>
      </c>
      <c r="I90" s="68">
        <f t="shared" si="40"/>
        <v>1</v>
      </c>
      <c r="J90" s="52">
        <v>44</v>
      </c>
      <c r="K90" s="69">
        <f t="shared" si="41"/>
        <v>0.74576271186440679</v>
      </c>
      <c r="L90" s="80">
        <v>13</v>
      </c>
      <c r="M90" s="80">
        <v>13</v>
      </c>
      <c r="N90" s="62">
        <f t="shared" ref="N90:N105" si="43">M90/L90</f>
        <v>1</v>
      </c>
      <c r="O90" s="83">
        <v>59</v>
      </c>
      <c r="P90" s="81">
        <f t="shared" si="42"/>
        <v>1</v>
      </c>
      <c r="Q90" s="54"/>
    </row>
    <row r="91" spans="1:17" s="55" customFormat="1" x14ac:dyDescent="0.25">
      <c r="A91" s="60">
        <v>3</v>
      </c>
      <c r="B91" s="61" t="s">
        <v>101</v>
      </c>
      <c r="C91" s="60">
        <v>26</v>
      </c>
      <c r="D91" s="46">
        <v>26</v>
      </c>
      <c r="E91" s="62">
        <f t="shared" si="38"/>
        <v>1</v>
      </c>
      <c r="F91" s="63">
        <v>26</v>
      </c>
      <c r="G91" s="49">
        <f t="shared" si="39"/>
        <v>1</v>
      </c>
      <c r="H91" s="50">
        <v>26</v>
      </c>
      <c r="I91" s="68">
        <f t="shared" si="40"/>
        <v>1</v>
      </c>
      <c r="J91" s="52">
        <v>26</v>
      </c>
      <c r="K91" s="69">
        <f t="shared" si="41"/>
        <v>1</v>
      </c>
      <c r="L91" s="80">
        <v>2</v>
      </c>
      <c r="M91" s="80">
        <v>2</v>
      </c>
      <c r="N91" s="62">
        <f t="shared" si="43"/>
        <v>1</v>
      </c>
      <c r="O91" s="83">
        <v>26</v>
      </c>
      <c r="P91" s="81">
        <f t="shared" si="42"/>
        <v>1</v>
      </c>
      <c r="Q91" s="54"/>
    </row>
    <row r="92" spans="1:17" s="55" customFormat="1" x14ac:dyDescent="0.25">
      <c r="A92" s="60">
        <v>4</v>
      </c>
      <c r="B92" s="61" t="s">
        <v>102</v>
      </c>
      <c r="C92" s="60">
        <v>22</v>
      </c>
      <c r="D92" s="46">
        <v>22</v>
      </c>
      <c r="E92" s="62">
        <f t="shared" si="38"/>
        <v>1</v>
      </c>
      <c r="F92" s="63">
        <v>22</v>
      </c>
      <c r="G92" s="49">
        <f t="shared" si="39"/>
        <v>1</v>
      </c>
      <c r="H92" s="50">
        <v>22</v>
      </c>
      <c r="I92" s="68">
        <f t="shared" si="40"/>
        <v>1</v>
      </c>
      <c r="J92" s="52">
        <v>22</v>
      </c>
      <c r="K92" s="69">
        <f t="shared" si="41"/>
        <v>1</v>
      </c>
      <c r="L92" s="80">
        <v>22</v>
      </c>
      <c r="M92" s="80">
        <v>22</v>
      </c>
      <c r="N92" s="62">
        <f t="shared" si="43"/>
        <v>1</v>
      </c>
      <c r="O92" s="83">
        <v>22</v>
      </c>
      <c r="P92" s="81">
        <f t="shared" si="42"/>
        <v>1</v>
      </c>
      <c r="Q92" s="54"/>
    </row>
    <row r="93" spans="1:17" s="55" customFormat="1" x14ac:dyDescent="0.25">
      <c r="A93" s="60">
        <v>5</v>
      </c>
      <c r="B93" s="61" t="s">
        <v>103</v>
      </c>
      <c r="C93" s="60">
        <v>17</v>
      </c>
      <c r="D93" s="46">
        <v>17</v>
      </c>
      <c r="E93" s="62">
        <f t="shared" si="38"/>
        <v>1</v>
      </c>
      <c r="F93" s="63">
        <v>17</v>
      </c>
      <c r="G93" s="49">
        <f t="shared" si="39"/>
        <v>1</v>
      </c>
      <c r="H93" s="50">
        <v>17</v>
      </c>
      <c r="I93" s="68">
        <f t="shared" si="40"/>
        <v>1</v>
      </c>
      <c r="J93" s="52">
        <v>17</v>
      </c>
      <c r="K93" s="69">
        <f t="shared" si="41"/>
        <v>1</v>
      </c>
      <c r="L93" s="80">
        <v>17</v>
      </c>
      <c r="M93" s="80">
        <v>17</v>
      </c>
      <c r="N93" s="62">
        <f t="shared" si="43"/>
        <v>1</v>
      </c>
      <c r="O93" s="83">
        <v>17</v>
      </c>
      <c r="P93" s="81">
        <f t="shared" si="42"/>
        <v>1</v>
      </c>
      <c r="Q93" s="54"/>
    </row>
    <row r="94" spans="1:17" s="55" customFormat="1" x14ac:dyDescent="0.25">
      <c r="A94" s="60">
        <v>6</v>
      </c>
      <c r="B94" s="61" t="s">
        <v>104</v>
      </c>
      <c r="C94" s="60">
        <v>8</v>
      </c>
      <c r="D94" s="46">
        <v>8</v>
      </c>
      <c r="E94" s="62">
        <f t="shared" si="38"/>
        <v>1</v>
      </c>
      <c r="F94" s="63">
        <v>8</v>
      </c>
      <c r="G94" s="49">
        <f t="shared" si="39"/>
        <v>1</v>
      </c>
      <c r="H94" s="50">
        <v>8</v>
      </c>
      <c r="I94" s="68">
        <f t="shared" si="40"/>
        <v>1</v>
      </c>
      <c r="J94" s="52">
        <v>8</v>
      </c>
      <c r="K94" s="69">
        <f t="shared" si="41"/>
        <v>1</v>
      </c>
      <c r="L94" s="80">
        <v>2</v>
      </c>
      <c r="M94" s="80">
        <v>2</v>
      </c>
      <c r="N94" s="62">
        <f t="shared" si="43"/>
        <v>1</v>
      </c>
      <c r="O94" s="83">
        <v>8</v>
      </c>
      <c r="P94" s="81">
        <f t="shared" si="42"/>
        <v>1</v>
      </c>
      <c r="Q94" s="54"/>
    </row>
    <row r="95" spans="1:17" s="55" customFormat="1" x14ac:dyDescent="0.25">
      <c r="A95" s="60">
        <v>7</v>
      </c>
      <c r="B95" s="61" t="s">
        <v>105</v>
      </c>
      <c r="C95" s="60">
        <v>15</v>
      </c>
      <c r="D95" s="46">
        <v>15</v>
      </c>
      <c r="E95" s="62">
        <f t="shared" si="38"/>
        <v>1</v>
      </c>
      <c r="F95" s="63">
        <v>15</v>
      </c>
      <c r="G95" s="49">
        <f t="shared" si="39"/>
        <v>1</v>
      </c>
      <c r="H95" s="50">
        <v>15</v>
      </c>
      <c r="I95" s="68">
        <f t="shared" si="40"/>
        <v>1</v>
      </c>
      <c r="J95" s="52">
        <v>15</v>
      </c>
      <c r="K95" s="69">
        <f t="shared" si="41"/>
        <v>1</v>
      </c>
      <c r="L95" s="80">
        <v>4</v>
      </c>
      <c r="M95" s="80">
        <v>4</v>
      </c>
      <c r="N95" s="62">
        <f t="shared" si="43"/>
        <v>1</v>
      </c>
      <c r="O95" s="83">
        <v>15</v>
      </c>
      <c r="P95" s="81">
        <f t="shared" si="42"/>
        <v>1</v>
      </c>
      <c r="Q95" s="54"/>
    </row>
    <row r="96" spans="1:17" s="55" customFormat="1" x14ac:dyDescent="0.25">
      <c r="A96" s="60">
        <v>8</v>
      </c>
      <c r="B96" s="61" t="s">
        <v>106</v>
      </c>
      <c r="C96" s="60">
        <v>36</v>
      </c>
      <c r="D96" s="46">
        <v>36</v>
      </c>
      <c r="E96" s="62">
        <f t="shared" si="38"/>
        <v>1</v>
      </c>
      <c r="F96" s="63">
        <v>36</v>
      </c>
      <c r="G96" s="49">
        <f t="shared" si="39"/>
        <v>1</v>
      </c>
      <c r="H96" s="50">
        <v>36</v>
      </c>
      <c r="I96" s="68">
        <f t="shared" si="40"/>
        <v>1</v>
      </c>
      <c r="J96" s="52">
        <v>36</v>
      </c>
      <c r="K96" s="69">
        <f t="shared" si="41"/>
        <v>1</v>
      </c>
      <c r="L96" s="80">
        <v>4</v>
      </c>
      <c r="M96" s="80">
        <v>4</v>
      </c>
      <c r="N96" s="62">
        <f t="shared" si="43"/>
        <v>1</v>
      </c>
      <c r="O96" s="83">
        <v>36</v>
      </c>
      <c r="P96" s="81">
        <f t="shared" si="42"/>
        <v>1</v>
      </c>
      <c r="Q96" s="54"/>
    </row>
    <row r="97" spans="1:17" s="55" customFormat="1" x14ac:dyDescent="0.25">
      <c r="A97" s="60">
        <v>9</v>
      </c>
      <c r="B97" s="61" t="s">
        <v>107</v>
      </c>
      <c r="C97" s="60">
        <v>10</v>
      </c>
      <c r="D97" s="46">
        <v>10</v>
      </c>
      <c r="E97" s="62">
        <f t="shared" si="38"/>
        <v>1</v>
      </c>
      <c r="F97" s="63">
        <v>10</v>
      </c>
      <c r="G97" s="49">
        <f t="shared" si="39"/>
        <v>1</v>
      </c>
      <c r="H97" s="50">
        <v>10</v>
      </c>
      <c r="I97" s="68">
        <f t="shared" si="40"/>
        <v>1</v>
      </c>
      <c r="J97" s="52">
        <v>10</v>
      </c>
      <c r="K97" s="69">
        <f t="shared" si="41"/>
        <v>1</v>
      </c>
      <c r="L97" s="80">
        <v>10</v>
      </c>
      <c r="M97" s="80">
        <v>10</v>
      </c>
      <c r="N97" s="62">
        <f t="shared" si="43"/>
        <v>1</v>
      </c>
      <c r="O97" s="83">
        <v>10</v>
      </c>
      <c r="P97" s="81">
        <f t="shared" si="42"/>
        <v>1</v>
      </c>
      <c r="Q97" s="54"/>
    </row>
    <row r="98" spans="1:17" s="55" customFormat="1" x14ac:dyDescent="0.25">
      <c r="A98" s="60">
        <v>10</v>
      </c>
      <c r="B98" s="61" t="s">
        <v>108</v>
      </c>
      <c r="C98" s="60">
        <v>5</v>
      </c>
      <c r="D98" s="46">
        <v>5</v>
      </c>
      <c r="E98" s="62">
        <f t="shared" si="38"/>
        <v>1</v>
      </c>
      <c r="F98" s="63">
        <v>5</v>
      </c>
      <c r="G98" s="49">
        <f t="shared" si="39"/>
        <v>1</v>
      </c>
      <c r="H98" s="50">
        <v>5</v>
      </c>
      <c r="I98" s="68">
        <f t="shared" si="40"/>
        <v>1</v>
      </c>
      <c r="J98" s="52">
        <v>5</v>
      </c>
      <c r="K98" s="69">
        <f t="shared" si="41"/>
        <v>1</v>
      </c>
      <c r="L98" s="80">
        <v>5</v>
      </c>
      <c r="M98" s="80">
        <v>5</v>
      </c>
      <c r="N98" s="62">
        <f t="shared" si="43"/>
        <v>1</v>
      </c>
      <c r="O98" s="83">
        <v>5</v>
      </c>
      <c r="P98" s="81">
        <f t="shared" si="42"/>
        <v>1</v>
      </c>
      <c r="Q98" s="54"/>
    </row>
    <row r="99" spans="1:17" s="55" customFormat="1" x14ac:dyDescent="0.25">
      <c r="A99" s="60">
        <v>11</v>
      </c>
      <c r="B99" s="61" t="s">
        <v>109</v>
      </c>
      <c r="C99" s="60">
        <v>12</v>
      </c>
      <c r="D99" s="46">
        <v>12</v>
      </c>
      <c r="E99" s="62">
        <f t="shared" si="38"/>
        <v>1</v>
      </c>
      <c r="F99" s="63">
        <v>12</v>
      </c>
      <c r="G99" s="49">
        <f t="shared" si="39"/>
        <v>1</v>
      </c>
      <c r="H99" s="50">
        <v>12</v>
      </c>
      <c r="I99" s="68">
        <f t="shared" si="40"/>
        <v>1</v>
      </c>
      <c r="J99" s="52">
        <v>12</v>
      </c>
      <c r="K99" s="69">
        <f t="shared" si="41"/>
        <v>1</v>
      </c>
      <c r="L99" s="80">
        <v>12</v>
      </c>
      <c r="M99" s="80">
        <v>12</v>
      </c>
      <c r="N99" s="62">
        <f t="shared" si="43"/>
        <v>1</v>
      </c>
      <c r="O99" s="83">
        <v>12</v>
      </c>
      <c r="P99" s="81">
        <f t="shared" si="42"/>
        <v>1</v>
      </c>
      <c r="Q99" s="54"/>
    </row>
    <row r="100" spans="1:17" s="55" customFormat="1" x14ac:dyDescent="0.25">
      <c r="A100" s="60">
        <v>12</v>
      </c>
      <c r="B100" s="61" t="s">
        <v>110</v>
      </c>
      <c r="C100" s="60">
        <v>2</v>
      </c>
      <c r="D100" s="46">
        <v>2</v>
      </c>
      <c r="E100" s="62">
        <f t="shared" si="38"/>
        <v>1</v>
      </c>
      <c r="F100" s="63">
        <v>2</v>
      </c>
      <c r="G100" s="49">
        <f t="shared" si="39"/>
        <v>1</v>
      </c>
      <c r="H100" s="50">
        <v>2</v>
      </c>
      <c r="I100" s="68">
        <f t="shared" si="40"/>
        <v>1</v>
      </c>
      <c r="J100" s="52">
        <v>2</v>
      </c>
      <c r="K100" s="69">
        <f t="shared" si="41"/>
        <v>1</v>
      </c>
      <c r="L100" s="80">
        <v>1</v>
      </c>
      <c r="M100" s="80">
        <v>1</v>
      </c>
      <c r="N100" s="62">
        <f t="shared" si="43"/>
        <v>1</v>
      </c>
      <c r="O100" s="83">
        <v>2</v>
      </c>
      <c r="P100" s="81">
        <f t="shared" si="42"/>
        <v>1</v>
      </c>
      <c r="Q100" s="54"/>
    </row>
    <row r="101" spans="1:17" s="55" customFormat="1" x14ac:dyDescent="0.25">
      <c r="A101" s="60">
        <v>13</v>
      </c>
      <c r="B101" s="61" t="s">
        <v>111</v>
      </c>
      <c r="C101" s="60">
        <v>10</v>
      </c>
      <c r="D101" s="46">
        <v>10</v>
      </c>
      <c r="E101" s="62">
        <f t="shared" si="38"/>
        <v>1</v>
      </c>
      <c r="F101" s="63">
        <v>10</v>
      </c>
      <c r="G101" s="49">
        <f t="shared" si="39"/>
        <v>1</v>
      </c>
      <c r="H101" s="50">
        <v>10</v>
      </c>
      <c r="I101" s="68">
        <f t="shared" si="40"/>
        <v>1</v>
      </c>
      <c r="J101" s="52">
        <v>10</v>
      </c>
      <c r="K101" s="69">
        <f t="shared" si="41"/>
        <v>1</v>
      </c>
      <c r="L101" s="80">
        <v>10</v>
      </c>
      <c r="M101" s="80">
        <v>10</v>
      </c>
      <c r="N101" s="62">
        <f t="shared" si="43"/>
        <v>1</v>
      </c>
      <c r="O101" s="83">
        <v>10</v>
      </c>
      <c r="P101" s="81">
        <f t="shared" si="42"/>
        <v>1</v>
      </c>
      <c r="Q101" s="54"/>
    </row>
    <row r="102" spans="1:17" s="55" customFormat="1" x14ac:dyDescent="0.25">
      <c r="A102" s="60">
        <v>14</v>
      </c>
      <c r="B102" s="61" t="s">
        <v>112</v>
      </c>
      <c r="C102" s="60">
        <v>16</v>
      </c>
      <c r="D102" s="46">
        <v>16</v>
      </c>
      <c r="E102" s="62">
        <f t="shared" si="38"/>
        <v>1</v>
      </c>
      <c r="F102" s="63">
        <v>16</v>
      </c>
      <c r="G102" s="49">
        <f t="shared" si="39"/>
        <v>1</v>
      </c>
      <c r="H102" s="50">
        <v>16</v>
      </c>
      <c r="I102" s="68">
        <f t="shared" si="40"/>
        <v>1</v>
      </c>
      <c r="J102" s="52">
        <v>16</v>
      </c>
      <c r="K102" s="69">
        <f t="shared" si="41"/>
        <v>1</v>
      </c>
      <c r="L102" s="80">
        <v>3</v>
      </c>
      <c r="M102" s="80">
        <v>3</v>
      </c>
      <c r="N102" s="62">
        <f t="shared" si="43"/>
        <v>1</v>
      </c>
      <c r="O102" s="83">
        <v>16</v>
      </c>
      <c r="P102" s="81">
        <f t="shared" si="42"/>
        <v>1</v>
      </c>
      <c r="Q102" s="54"/>
    </row>
    <row r="103" spans="1:17" s="55" customFormat="1" x14ac:dyDescent="0.25">
      <c r="A103" s="60">
        <v>15</v>
      </c>
      <c r="B103" s="61" t="s">
        <v>113</v>
      </c>
      <c r="C103" s="60">
        <v>6</v>
      </c>
      <c r="D103" s="46">
        <v>6</v>
      </c>
      <c r="E103" s="62">
        <f t="shared" si="38"/>
        <v>1</v>
      </c>
      <c r="F103" s="63">
        <v>6</v>
      </c>
      <c r="G103" s="49">
        <f t="shared" si="39"/>
        <v>1</v>
      </c>
      <c r="H103" s="50">
        <v>6</v>
      </c>
      <c r="I103" s="68">
        <f t="shared" si="40"/>
        <v>1</v>
      </c>
      <c r="J103" s="52">
        <v>6</v>
      </c>
      <c r="K103" s="69">
        <f t="shared" si="41"/>
        <v>1</v>
      </c>
      <c r="L103" s="80">
        <v>0</v>
      </c>
      <c r="M103" s="80">
        <v>0</v>
      </c>
      <c r="N103" s="62">
        <v>1</v>
      </c>
      <c r="O103" s="83">
        <v>6</v>
      </c>
      <c r="P103" s="81">
        <f t="shared" si="42"/>
        <v>1</v>
      </c>
      <c r="Q103" s="54"/>
    </row>
    <row r="104" spans="1:17" s="55" customFormat="1" x14ac:dyDescent="0.25">
      <c r="A104" s="60">
        <v>16</v>
      </c>
      <c r="B104" s="61" t="s">
        <v>114</v>
      </c>
      <c r="C104" s="60">
        <v>47</v>
      </c>
      <c r="D104" s="46">
        <v>47</v>
      </c>
      <c r="E104" s="62">
        <f t="shared" si="38"/>
        <v>1</v>
      </c>
      <c r="F104" s="63">
        <v>47</v>
      </c>
      <c r="G104" s="49">
        <f t="shared" si="39"/>
        <v>1</v>
      </c>
      <c r="H104" s="50">
        <v>47</v>
      </c>
      <c r="I104" s="68">
        <f t="shared" si="40"/>
        <v>1</v>
      </c>
      <c r="J104" s="52">
        <v>47</v>
      </c>
      <c r="K104" s="69">
        <f t="shared" si="41"/>
        <v>1</v>
      </c>
      <c r="L104" s="80">
        <v>9</v>
      </c>
      <c r="M104" s="80">
        <v>9</v>
      </c>
      <c r="N104" s="62">
        <f t="shared" si="43"/>
        <v>1</v>
      </c>
      <c r="O104" s="83">
        <v>47</v>
      </c>
      <c r="P104" s="81">
        <f t="shared" si="42"/>
        <v>1</v>
      </c>
      <c r="Q104" s="54"/>
    </row>
    <row r="105" spans="1:17" s="55" customFormat="1" x14ac:dyDescent="0.25">
      <c r="A105" s="60">
        <v>17</v>
      </c>
      <c r="B105" s="61" t="s">
        <v>115</v>
      </c>
      <c r="C105" s="60">
        <v>2</v>
      </c>
      <c r="D105" s="46">
        <v>2</v>
      </c>
      <c r="E105" s="62">
        <f t="shared" si="38"/>
        <v>1</v>
      </c>
      <c r="F105" s="63">
        <v>2</v>
      </c>
      <c r="G105" s="49">
        <f t="shared" si="39"/>
        <v>1</v>
      </c>
      <c r="H105" s="50">
        <v>2</v>
      </c>
      <c r="I105" s="68">
        <f t="shared" si="40"/>
        <v>1</v>
      </c>
      <c r="J105" s="52">
        <v>2</v>
      </c>
      <c r="K105" s="69">
        <f t="shared" si="41"/>
        <v>1</v>
      </c>
      <c r="L105" s="80">
        <v>2</v>
      </c>
      <c r="M105" s="80">
        <v>2</v>
      </c>
      <c r="N105" s="62">
        <f t="shared" si="43"/>
        <v>1</v>
      </c>
      <c r="O105" s="83">
        <v>2</v>
      </c>
      <c r="P105" s="81">
        <f t="shared" si="42"/>
        <v>1</v>
      </c>
      <c r="Q105" s="54"/>
    </row>
    <row r="106" spans="1:17" s="59" customFormat="1" x14ac:dyDescent="0.25">
      <c r="A106" s="175" t="s">
        <v>46</v>
      </c>
      <c r="B106" s="175"/>
      <c r="C106" s="56">
        <f>SUM(C89:C105)</f>
        <v>371</v>
      </c>
      <c r="D106" s="56">
        <f>SUM(D89:D105)</f>
        <v>371</v>
      </c>
      <c r="E106" s="57">
        <f t="shared" si="38"/>
        <v>1</v>
      </c>
      <c r="F106" s="56">
        <f>SUM(F89:F105)</f>
        <v>371</v>
      </c>
      <c r="G106" s="57">
        <f t="shared" si="39"/>
        <v>1</v>
      </c>
      <c r="H106" s="56">
        <f>SUM(H89:H105)</f>
        <v>371</v>
      </c>
      <c r="I106" s="57">
        <f t="shared" si="40"/>
        <v>1</v>
      </c>
      <c r="J106" s="56">
        <f>SUM(J89:J105)</f>
        <v>356</v>
      </c>
      <c r="K106" s="57">
        <f t="shared" si="41"/>
        <v>0.95956873315363878</v>
      </c>
      <c r="L106" s="56">
        <f>SUM(L89:L105)</f>
        <v>134</v>
      </c>
      <c r="M106" s="56">
        <f>SUM(M89:M105)</f>
        <v>134</v>
      </c>
      <c r="N106" s="57">
        <f>M106/L106</f>
        <v>1</v>
      </c>
      <c r="O106" s="56">
        <f>SUM(O89:O105)</f>
        <v>371</v>
      </c>
      <c r="P106" s="57">
        <f>O106/C106</f>
        <v>1</v>
      </c>
      <c r="Q106" s="54"/>
    </row>
    <row r="107" spans="1:17" s="55" customFormat="1" x14ac:dyDescent="0.25">
      <c r="A107" s="313" t="s">
        <v>116</v>
      </c>
      <c r="B107" s="314"/>
      <c r="C107" s="314"/>
      <c r="D107" s="314"/>
      <c r="E107" s="314"/>
      <c r="F107" s="314"/>
      <c r="G107" s="314"/>
      <c r="H107" s="314"/>
      <c r="I107" s="314"/>
      <c r="J107" s="314"/>
      <c r="K107" s="314"/>
      <c r="L107" s="314"/>
      <c r="M107" s="314"/>
      <c r="N107" s="314"/>
      <c r="O107" s="315"/>
      <c r="P107" s="72"/>
      <c r="Q107" s="54"/>
    </row>
    <row r="108" spans="1:17" s="55" customFormat="1" x14ac:dyDescent="0.25">
      <c r="A108" s="60">
        <v>1</v>
      </c>
      <c r="B108" s="61" t="s">
        <v>117</v>
      </c>
      <c r="C108" s="60">
        <v>11</v>
      </c>
      <c r="D108" s="46">
        <v>11</v>
      </c>
      <c r="E108" s="62">
        <f t="shared" ref="E108:E128" si="44">D108/C108</f>
        <v>1</v>
      </c>
      <c r="F108" s="63">
        <v>11</v>
      </c>
      <c r="G108" s="49">
        <f t="shared" ref="G108:G128" si="45">F108/C108</f>
        <v>1</v>
      </c>
      <c r="H108" s="50">
        <v>11</v>
      </c>
      <c r="I108" s="68">
        <f t="shared" ref="I108:I128" si="46">H108/C108</f>
        <v>1</v>
      </c>
      <c r="J108" s="52">
        <v>10</v>
      </c>
      <c r="K108" s="69">
        <f t="shared" ref="K108:K128" si="47">J108/C108</f>
        <v>0.90909090909090906</v>
      </c>
      <c r="L108" s="80">
        <v>3</v>
      </c>
      <c r="M108" s="80">
        <v>3</v>
      </c>
      <c r="N108" s="62">
        <f t="shared" ref="N108:N125" si="48">M108/L108</f>
        <v>1</v>
      </c>
      <c r="O108" s="83">
        <v>11</v>
      </c>
      <c r="P108" s="81">
        <f t="shared" ref="P108:P127" si="49">O108/C108</f>
        <v>1</v>
      </c>
      <c r="Q108" s="54"/>
    </row>
    <row r="109" spans="1:17" s="55" customFormat="1" x14ac:dyDescent="0.25">
      <c r="A109" s="60">
        <v>2</v>
      </c>
      <c r="B109" s="61" t="s">
        <v>118</v>
      </c>
      <c r="C109" s="60">
        <v>4</v>
      </c>
      <c r="D109" s="46">
        <v>4</v>
      </c>
      <c r="E109" s="62">
        <f t="shared" si="44"/>
        <v>1</v>
      </c>
      <c r="F109" s="63">
        <v>4</v>
      </c>
      <c r="G109" s="49">
        <f t="shared" si="45"/>
        <v>1</v>
      </c>
      <c r="H109" s="50">
        <v>4</v>
      </c>
      <c r="I109" s="68">
        <f t="shared" si="46"/>
        <v>1</v>
      </c>
      <c r="J109" s="52">
        <v>4</v>
      </c>
      <c r="K109" s="69">
        <f t="shared" si="47"/>
        <v>1</v>
      </c>
      <c r="L109" s="80">
        <v>0</v>
      </c>
      <c r="M109" s="80">
        <v>0</v>
      </c>
      <c r="N109" s="62">
        <v>1</v>
      </c>
      <c r="O109" s="83">
        <v>4</v>
      </c>
      <c r="P109" s="81">
        <f t="shared" si="49"/>
        <v>1</v>
      </c>
      <c r="Q109" s="54"/>
    </row>
    <row r="110" spans="1:17" s="55" customFormat="1" x14ac:dyDescent="0.25">
      <c r="A110" s="60">
        <v>3</v>
      </c>
      <c r="B110" s="61" t="s">
        <v>119</v>
      </c>
      <c r="C110" s="60">
        <v>6</v>
      </c>
      <c r="D110" s="46">
        <v>6</v>
      </c>
      <c r="E110" s="62">
        <f t="shared" si="44"/>
        <v>1</v>
      </c>
      <c r="F110" s="63">
        <v>6</v>
      </c>
      <c r="G110" s="49">
        <f t="shared" si="45"/>
        <v>1</v>
      </c>
      <c r="H110" s="50">
        <v>6</v>
      </c>
      <c r="I110" s="68">
        <f t="shared" si="46"/>
        <v>1</v>
      </c>
      <c r="J110" s="52">
        <v>6</v>
      </c>
      <c r="K110" s="69">
        <f t="shared" si="47"/>
        <v>1</v>
      </c>
      <c r="L110" s="80">
        <v>3</v>
      </c>
      <c r="M110" s="80">
        <v>3</v>
      </c>
      <c r="N110" s="62">
        <f t="shared" si="48"/>
        <v>1</v>
      </c>
      <c r="O110" s="83">
        <v>6</v>
      </c>
      <c r="P110" s="81">
        <f t="shared" si="49"/>
        <v>1</v>
      </c>
      <c r="Q110" s="54"/>
    </row>
    <row r="111" spans="1:17" s="55" customFormat="1" x14ac:dyDescent="0.25">
      <c r="A111" s="60">
        <v>4</v>
      </c>
      <c r="B111" s="61" t="s">
        <v>120</v>
      </c>
      <c r="C111" s="60">
        <v>2</v>
      </c>
      <c r="D111" s="46">
        <v>2</v>
      </c>
      <c r="E111" s="62">
        <f t="shared" si="44"/>
        <v>1</v>
      </c>
      <c r="F111" s="63">
        <v>2</v>
      </c>
      <c r="G111" s="49">
        <f t="shared" si="45"/>
        <v>1</v>
      </c>
      <c r="H111" s="50">
        <v>2</v>
      </c>
      <c r="I111" s="68">
        <f t="shared" si="46"/>
        <v>1</v>
      </c>
      <c r="J111" s="52">
        <v>2</v>
      </c>
      <c r="K111" s="69">
        <f t="shared" si="47"/>
        <v>1</v>
      </c>
      <c r="L111" s="80">
        <v>0</v>
      </c>
      <c r="M111" s="80">
        <v>0</v>
      </c>
      <c r="N111" s="62">
        <v>1</v>
      </c>
      <c r="O111" s="83">
        <v>2</v>
      </c>
      <c r="P111" s="81">
        <f t="shared" si="49"/>
        <v>1</v>
      </c>
      <c r="Q111" s="54"/>
    </row>
    <row r="112" spans="1:17" s="55" customFormat="1" x14ac:dyDescent="0.25">
      <c r="A112" s="60">
        <v>5</v>
      </c>
      <c r="B112" s="61" t="s">
        <v>121</v>
      </c>
      <c r="C112" s="60">
        <v>6</v>
      </c>
      <c r="D112" s="46">
        <v>6</v>
      </c>
      <c r="E112" s="62">
        <f t="shared" si="44"/>
        <v>1</v>
      </c>
      <c r="F112" s="63">
        <v>6</v>
      </c>
      <c r="G112" s="49">
        <f t="shared" si="45"/>
        <v>1</v>
      </c>
      <c r="H112" s="50">
        <v>6</v>
      </c>
      <c r="I112" s="68">
        <f t="shared" si="46"/>
        <v>1</v>
      </c>
      <c r="J112" s="52">
        <v>6</v>
      </c>
      <c r="K112" s="69">
        <f t="shared" si="47"/>
        <v>1</v>
      </c>
      <c r="L112" s="80">
        <v>1</v>
      </c>
      <c r="M112" s="80">
        <v>1</v>
      </c>
      <c r="N112" s="62">
        <f t="shared" si="48"/>
        <v>1</v>
      </c>
      <c r="O112" s="83">
        <v>6</v>
      </c>
      <c r="P112" s="81">
        <f t="shared" si="49"/>
        <v>1</v>
      </c>
      <c r="Q112" s="54"/>
    </row>
    <row r="113" spans="1:17" s="55" customFormat="1" x14ac:dyDescent="0.25">
      <c r="A113" s="60">
        <v>6</v>
      </c>
      <c r="B113" s="61" t="s">
        <v>122</v>
      </c>
      <c r="C113" s="60">
        <v>25</v>
      </c>
      <c r="D113" s="46">
        <v>25</v>
      </c>
      <c r="E113" s="62">
        <f t="shared" si="44"/>
        <v>1</v>
      </c>
      <c r="F113" s="63">
        <v>25</v>
      </c>
      <c r="G113" s="49">
        <f t="shared" si="45"/>
        <v>1</v>
      </c>
      <c r="H113" s="50">
        <v>25</v>
      </c>
      <c r="I113" s="68">
        <f t="shared" si="46"/>
        <v>1</v>
      </c>
      <c r="J113" s="52">
        <v>24</v>
      </c>
      <c r="K113" s="69">
        <f t="shared" si="47"/>
        <v>0.96</v>
      </c>
      <c r="L113" s="80">
        <v>20</v>
      </c>
      <c r="M113" s="80">
        <v>20</v>
      </c>
      <c r="N113" s="62">
        <f t="shared" si="48"/>
        <v>1</v>
      </c>
      <c r="O113" s="83">
        <v>25</v>
      </c>
      <c r="P113" s="81">
        <f t="shared" si="49"/>
        <v>1</v>
      </c>
      <c r="Q113" s="54"/>
    </row>
    <row r="114" spans="1:17" s="55" customFormat="1" x14ac:dyDescent="0.25">
      <c r="A114" s="60">
        <v>7</v>
      </c>
      <c r="B114" s="61" t="s">
        <v>123</v>
      </c>
      <c r="C114" s="60">
        <v>15</v>
      </c>
      <c r="D114" s="46">
        <v>15</v>
      </c>
      <c r="E114" s="62">
        <f t="shared" si="44"/>
        <v>1</v>
      </c>
      <c r="F114" s="63">
        <v>15</v>
      </c>
      <c r="G114" s="49">
        <f t="shared" si="45"/>
        <v>1</v>
      </c>
      <c r="H114" s="50">
        <v>15</v>
      </c>
      <c r="I114" s="68">
        <f t="shared" si="46"/>
        <v>1</v>
      </c>
      <c r="J114" s="52">
        <v>14</v>
      </c>
      <c r="K114" s="69">
        <f t="shared" si="47"/>
        <v>0.93333333333333335</v>
      </c>
      <c r="L114" s="80">
        <v>0</v>
      </c>
      <c r="M114" s="80">
        <v>0</v>
      </c>
      <c r="N114" s="62">
        <v>1</v>
      </c>
      <c r="O114" s="83">
        <v>15</v>
      </c>
      <c r="P114" s="81">
        <f t="shared" si="49"/>
        <v>1</v>
      </c>
      <c r="Q114" s="54"/>
    </row>
    <row r="115" spans="1:17" s="55" customFormat="1" x14ac:dyDescent="0.25">
      <c r="A115" s="60">
        <v>8</v>
      </c>
      <c r="B115" s="61" t="s">
        <v>124</v>
      </c>
      <c r="C115" s="60">
        <v>3</v>
      </c>
      <c r="D115" s="46">
        <v>3</v>
      </c>
      <c r="E115" s="62">
        <f t="shared" si="44"/>
        <v>1</v>
      </c>
      <c r="F115" s="63">
        <v>3</v>
      </c>
      <c r="G115" s="49">
        <f t="shared" si="45"/>
        <v>1</v>
      </c>
      <c r="H115" s="50">
        <v>3</v>
      </c>
      <c r="I115" s="68">
        <f t="shared" si="46"/>
        <v>1</v>
      </c>
      <c r="J115" s="52">
        <v>3</v>
      </c>
      <c r="K115" s="69">
        <f t="shared" si="47"/>
        <v>1</v>
      </c>
      <c r="L115" s="80">
        <v>0</v>
      </c>
      <c r="M115" s="80">
        <v>0</v>
      </c>
      <c r="N115" s="62">
        <v>1</v>
      </c>
      <c r="O115" s="83">
        <v>3</v>
      </c>
      <c r="P115" s="81">
        <f t="shared" si="49"/>
        <v>1</v>
      </c>
      <c r="Q115" s="54"/>
    </row>
    <row r="116" spans="1:17" s="55" customFormat="1" x14ac:dyDescent="0.25">
      <c r="A116" s="60">
        <v>9</v>
      </c>
      <c r="B116" s="61" t="s">
        <v>125</v>
      </c>
      <c r="C116" s="60">
        <v>4</v>
      </c>
      <c r="D116" s="46">
        <v>4</v>
      </c>
      <c r="E116" s="62">
        <f t="shared" si="44"/>
        <v>1</v>
      </c>
      <c r="F116" s="63">
        <v>4</v>
      </c>
      <c r="G116" s="49">
        <f t="shared" si="45"/>
        <v>1</v>
      </c>
      <c r="H116" s="50">
        <v>4</v>
      </c>
      <c r="I116" s="68">
        <f t="shared" si="46"/>
        <v>1</v>
      </c>
      <c r="J116" s="52">
        <v>4</v>
      </c>
      <c r="K116" s="69">
        <f t="shared" si="47"/>
        <v>1</v>
      </c>
      <c r="L116" s="80">
        <v>1</v>
      </c>
      <c r="M116" s="80">
        <v>1</v>
      </c>
      <c r="N116" s="62">
        <f t="shared" si="48"/>
        <v>1</v>
      </c>
      <c r="O116" s="83">
        <v>4</v>
      </c>
      <c r="P116" s="81">
        <f t="shared" si="49"/>
        <v>1</v>
      </c>
      <c r="Q116" s="54"/>
    </row>
    <row r="117" spans="1:17" s="55" customFormat="1" x14ac:dyDescent="0.25">
      <c r="A117" s="60">
        <v>10</v>
      </c>
      <c r="B117" s="61" t="s">
        <v>126</v>
      </c>
      <c r="C117" s="60">
        <v>3</v>
      </c>
      <c r="D117" s="46">
        <v>3</v>
      </c>
      <c r="E117" s="62">
        <f t="shared" si="44"/>
        <v>1</v>
      </c>
      <c r="F117" s="63">
        <v>3</v>
      </c>
      <c r="G117" s="49">
        <f t="shared" si="45"/>
        <v>1</v>
      </c>
      <c r="H117" s="50">
        <v>3</v>
      </c>
      <c r="I117" s="68">
        <f t="shared" si="46"/>
        <v>1</v>
      </c>
      <c r="J117" s="52">
        <v>3</v>
      </c>
      <c r="K117" s="69">
        <f t="shared" si="47"/>
        <v>1</v>
      </c>
      <c r="L117" s="80">
        <v>0</v>
      </c>
      <c r="M117" s="80">
        <v>0</v>
      </c>
      <c r="N117" s="62">
        <v>1</v>
      </c>
      <c r="O117" s="83">
        <v>3</v>
      </c>
      <c r="P117" s="81">
        <f t="shared" si="49"/>
        <v>1</v>
      </c>
      <c r="Q117" s="54"/>
    </row>
    <row r="118" spans="1:17" s="55" customFormat="1" x14ac:dyDescent="0.25">
      <c r="A118" s="60">
        <v>11</v>
      </c>
      <c r="B118" s="61" t="s">
        <v>127</v>
      </c>
      <c r="C118" s="60">
        <v>10</v>
      </c>
      <c r="D118" s="46">
        <v>10</v>
      </c>
      <c r="E118" s="62">
        <f t="shared" si="44"/>
        <v>1</v>
      </c>
      <c r="F118" s="63">
        <v>10</v>
      </c>
      <c r="G118" s="49">
        <f t="shared" si="45"/>
        <v>1</v>
      </c>
      <c r="H118" s="50">
        <v>10</v>
      </c>
      <c r="I118" s="68">
        <f t="shared" si="46"/>
        <v>1</v>
      </c>
      <c r="J118" s="52">
        <v>10</v>
      </c>
      <c r="K118" s="69">
        <f t="shared" si="47"/>
        <v>1</v>
      </c>
      <c r="L118" s="80">
        <v>6</v>
      </c>
      <c r="M118" s="80">
        <v>6</v>
      </c>
      <c r="N118" s="62">
        <f t="shared" si="48"/>
        <v>1</v>
      </c>
      <c r="O118" s="83">
        <v>10</v>
      </c>
      <c r="P118" s="81">
        <f t="shared" si="49"/>
        <v>1</v>
      </c>
      <c r="Q118" s="54"/>
    </row>
    <row r="119" spans="1:17" s="55" customFormat="1" x14ac:dyDescent="0.25">
      <c r="A119" s="60">
        <v>12</v>
      </c>
      <c r="B119" s="61" t="s">
        <v>128</v>
      </c>
      <c r="C119" s="60">
        <v>4</v>
      </c>
      <c r="D119" s="46">
        <v>4</v>
      </c>
      <c r="E119" s="62">
        <f t="shared" si="44"/>
        <v>1</v>
      </c>
      <c r="F119" s="63">
        <v>4</v>
      </c>
      <c r="G119" s="49">
        <f t="shared" si="45"/>
        <v>1</v>
      </c>
      <c r="H119" s="50">
        <v>4</v>
      </c>
      <c r="I119" s="68">
        <f t="shared" si="46"/>
        <v>1</v>
      </c>
      <c r="J119" s="52">
        <v>4</v>
      </c>
      <c r="K119" s="69">
        <f t="shared" si="47"/>
        <v>1</v>
      </c>
      <c r="L119" s="80">
        <v>0</v>
      </c>
      <c r="M119" s="80">
        <v>0</v>
      </c>
      <c r="N119" s="62">
        <v>1</v>
      </c>
      <c r="O119" s="83">
        <v>4</v>
      </c>
      <c r="P119" s="81">
        <f t="shared" si="49"/>
        <v>1</v>
      </c>
      <c r="Q119" s="54"/>
    </row>
    <row r="120" spans="1:17" s="55" customFormat="1" x14ac:dyDescent="0.25">
      <c r="A120" s="60">
        <v>13</v>
      </c>
      <c r="B120" s="61" t="s">
        <v>129</v>
      </c>
      <c r="C120" s="60">
        <v>2</v>
      </c>
      <c r="D120" s="46">
        <v>2</v>
      </c>
      <c r="E120" s="62">
        <f t="shared" si="44"/>
        <v>1</v>
      </c>
      <c r="F120" s="63">
        <v>2</v>
      </c>
      <c r="G120" s="49">
        <f t="shared" si="45"/>
        <v>1</v>
      </c>
      <c r="H120" s="50">
        <v>2</v>
      </c>
      <c r="I120" s="68">
        <f t="shared" si="46"/>
        <v>1</v>
      </c>
      <c r="J120" s="52">
        <v>2</v>
      </c>
      <c r="K120" s="69">
        <f t="shared" si="47"/>
        <v>1</v>
      </c>
      <c r="L120" s="80">
        <v>0</v>
      </c>
      <c r="M120" s="80">
        <v>0</v>
      </c>
      <c r="N120" s="62">
        <v>1</v>
      </c>
      <c r="O120" s="83">
        <v>2</v>
      </c>
      <c r="P120" s="81">
        <f t="shared" si="49"/>
        <v>1</v>
      </c>
      <c r="Q120" s="54"/>
    </row>
    <row r="121" spans="1:17" s="55" customFormat="1" x14ac:dyDescent="0.25">
      <c r="A121" s="60">
        <v>14</v>
      </c>
      <c r="B121" s="61" t="s">
        <v>130</v>
      </c>
      <c r="C121" s="60">
        <v>3</v>
      </c>
      <c r="D121" s="46">
        <v>3</v>
      </c>
      <c r="E121" s="62">
        <f t="shared" si="44"/>
        <v>1</v>
      </c>
      <c r="F121" s="63">
        <v>3</v>
      </c>
      <c r="G121" s="49">
        <f t="shared" si="45"/>
        <v>1</v>
      </c>
      <c r="H121" s="50">
        <v>3</v>
      </c>
      <c r="I121" s="68">
        <f t="shared" si="46"/>
        <v>1</v>
      </c>
      <c r="J121" s="52">
        <v>3</v>
      </c>
      <c r="K121" s="69">
        <f t="shared" si="47"/>
        <v>1</v>
      </c>
      <c r="L121" s="80">
        <v>0</v>
      </c>
      <c r="M121" s="80">
        <v>0</v>
      </c>
      <c r="N121" s="62">
        <v>1</v>
      </c>
      <c r="O121" s="83">
        <v>3</v>
      </c>
      <c r="P121" s="81">
        <f t="shared" si="49"/>
        <v>1</v>
      </c>
      <c r="Q121" s="54"/>
    </row>
    <row r="122" spans="1:17" s="55" customFormat="1" x14ac:dyDescent="0.25">
      <c r="A122" s="60">
        <v>15</v>
      </c>
      <c r="B122" s="61" t="s">
        <v>131</v>
      </c>
      <c r="C122" s="60">
        <v>3</v>
      </c>
      <c r="D122" s="46">
        <v>3</v>
      </c>
      <c r="E122" s="62">
        <f t="shared" si="44"/>
        <v>1</v>
      </c>
      <c r="F122" s="63">
        <v>3</v>
      </c>
      <c r="G122" s="49">
        <f t="shared" si="45"/>
        <v>1</v>
      </c>
      <c r="H122" s="50">
        <v>3</v>
      </c>
      <c r="I122" s="68">
        <f t="shared" si="46"/>
        <v>1</v>
      </c>
      <c r="J122" s="52">
        <v>1</v>
      </c>
      <c r="K122" s="69">
        <f t="shared" si="47"/>
        <v>0.33333333333333331</v>
      </c>
      <c r="L122" s="80">
        <v>0</v>
      </c>
      <c r="M122" s="80">
        <v>0</v>
      </c>
      <c r="N122" s="62">
        <v>1</v>
      </c>
      <c r="O122" s="83">
        <v>3</v>
      </c>
      <c r="P122" s="81">
        <f t="shared" si="49"/>
        <v>1</v>
      </c>
      <c r="Q122" s="54"/>
    </row>
    <row r="123" spans="1:17" s="55" customFormat="1" x14ac:dyDescent="0.25">
      <c r="A123" s="60">
        <v>16</v>
      </c>
      <c r="B123" s="61" t="s">
        <v>132</v>
      </c>
      <c r="C123" s="60">
        <v>5</v>
      </c>
      <c r="D123" s="46">
        <v>5</v>
      </c>
      <c r="E123" s="62">
        <f t="shared" si="44"/>
        <v>1</v>
      </c>
      <c r="F123" s="63">
        <v>5</v>
      </c>
      <c r="G123" s="49">
        <f t="shared" si="45"/>
        <v>1</v>
      </c>
      <c r="H123" s="50">
        <v>5</v>
      </c>
      <c r="I123" s="68">
        <f t="shared" si="46"/>
        <v>1</v>
      </c>
      <c r="J123" s="52">
        <v>5</v>
      </c>
      <c r="K123" s="69">
        <f t="shared" si="47"/>
        <v>1</v>
      </c>
      <c r="L123" s="80">
        <v>2</v>
      </c>
      <c r="M123" s="80">
        <v>2</v>
      </c>
      <c r="N123" s="62">
        <f t="shared" si="48"/>
        <v>1</v>
      </c>
      <c r="O123" s="83">
        <v>5</v>
      </c>
      <c r="P123" s="81">
        <f t="shared" si="49"/>
        <v>1</v>
      </c>
      <c r="Q123" s="54"/>
    </row>
    <row r="124" spans="1:17" s="55" customFormat="1" x14ac:dyDescent="0.25">
      <c r="A124" s="60">
        <v>17</v>
      </c>
      <c r="B124" s="61" t="s">
        <v>133</v>
      </c>
      <c r="C124" s="60">
        <v>3</v>
      </c>
      <c r="D124" s="46">
        <v>3</v>
      </c>
      <c r="E124" s="62">
        <f t="shared" si="44"/>
        <v>1</v>
      </c>
      <c r="F124" s="63">
        <v>3</v>
      </c>
      <c r="G124" s="49">
        <f t="shared" si="45"/>
        <v>1</v>
      </c>
      <c r="H124" s="50">
        <v>3</v>
      </c>
      <c r="I124" s="68">
        <f t="shared" si="46"/>
        <v>1</v>
      </c>
      <c r="J124" s="52">
        <v>3</v>
      </c>
      <c r="K124" s="69">
        <f t="shared" si="47"/>
        <v>1</v>
      </c>
      <c r="L124" s="80">
        <v>0</v>
      </c>
      <c r="M124" s="80">
        <v>0</v>
      </c>
      <c r="N124" s="62">
        <v>1</v>
      </c>
      <c r="O124" s="83">
        <v>3</v>
      </c>
      <c r="P124" s="81">
        <f t="shared" si="49"/>
        <v>1</v>
      </c>
      <c r="Q124" s="54"/>
    </row>
    <row r="125" spans="1:17" s="55" customFormat="1" x14ac:dyDescent="0.25">
      <c r="A125" s="60">
        <v>18</v>
      </c>
      <c r="B125" s="61" t="s">
        <v>134</v>
      </c>
      <c r="C125" s="60">
        <v>5</v>
      </c>
      <c r="D125" s="46">
        <v>5</v>
      </c>
      <c r="E125" s="62">
        <f t="shared" si="44"/>
        <v>1</v>
      </c>
      <c r="F125" s="63">
        <v>5</v>
      </c>
      <c r="G125" s="49">
        <f t="shared" si="45"/>
        <v>1</v>
      </c>
      <c r="H125" s="50">
        <v>5</v>
      </c>
      <c r="I125" s="68">
        <f t="shared" si="46"/>
        <v>1</v>
      </c>
      <c r="J125" s="52">
        <v>5</v>
      </c>
      <c r="K125" s="69">
        <f t="shared" si="47"/>
        <v>1</v>
      </c>
      <c r="L125" s="80">
        <v>1</v>
      </c>
      <c r="M125" s="80">
        <v>1</v>
      </c>
      <c r="N125" s="62">
        <f t="shared" si="48"/>
        <v>1</v>
      </c>
      <c r="O125" s="83">
        <v>5</v>
      </c>
      <c r="P125" s="81">
        <f t="shared" si="49"/>
        <v>1</v>
      </c>
      <c r="Q125" s="54"/>
    </row>
    <row r="126" spans="1:17" s="55" customFormat="1" x14ac:dyDescent="0.25">
      <c r="A126" s="60">
        <v>19</v>
      </c>
      <c r="B126" s="61" t="s">
        <v>135</v>
      </c>
      <c r="C126" s="60">
        <v>7</v>
      </c>
      <c r="D126" s="46">
        <v>7</v>
      </c>
      <c r="E126" s="62">
        <f t="shared" si="44"/>
        <v>1</v>
      </c>
      <c r="F126" s="63">
        <v>7</v>
      </c>
      <c r="G126" s="49">
        <f t="shared" si="45"/>
        <v>1</v>
      </c>
      <c r="H126" s="50">
        <v>7</v>
      </c>
      <c r="I126" s="68">
        <f t="shared" si="46"/>
        <v>1</v>
      </c>
      <c r="J126" s="52">
        <v>7</v>
      </c>
      <c r="K126" s="69">
        <f t="shared" si="47"/>
        <v>1</v>
      </c>
      <c r="L126" s="80">
        <v>0</v>
      </c>
      <c r="M126" s="80">
        <v>0</v>
      </c>
      <c r="N126" s="62">
        <v>1</v>
      </c>
      <c r="O126" s="83">
        <v>7</v>
      </c>
      <c r="P126" s="81">
        <f t="shared" si="49"/>
        <v>1</v>
      </c>
      <c r="Q126" s="54"/>
    </row>
    <row r="127" spans="1:17" s="55" customFormat="1" x14ac:dyDescent="0.25">
      <c r="A127" s="60">
        <v>20</v>
      </c>
      <c r="B127" s="61" t="s">
        <v>136</v>
      </c>
      <c r="C127" s="60">
        <v>3</v>
      </c>
      <c r="D127" s="46">
        <v>3</v>
      </c>
      <c r="E127" s="62">
        <f t="shared" si="44"/>
        <v>1</v>
      </c>
      <c r="F127" s="63">
        <v>3</v>
      </c>
      <c r="G127" s="49">
        <f t="shared" si="45"/>
        <v>1</v>
      </c>
      <c r="H127" s="50">
        <v>3</v>
      </c>
      <c r="I127" s="68">
        <f t="shared" si="46"/>
        <v>1</v>
      </c>
      <c r="J127" s="52">
        <v>3</v>
      </c>
      <c r="K127" s="69">
        <f t="shared" si="47"/>
        <v>1</v>
      </c>
      <c r="L127" s="80">
        <v>0</v>
      </c>
      <c r="M127" s="80">
        <v>0</v>
      </c>
      <c r="N127" s="62">
        <v>1</v>
      </c>
      <c r="O127" s="83">
        <v>3</v>
      </c>
      <c r="P127" s="81">
        <f t="shared" si="49"/>
        <v>1</v>
      </c>
      <c r="Q127" s="54"/>
    </row>
    <row r="128" spans="1:17" s="59" customFormat="1" x14ac:dyDescent="0.25">
      <c r="A128" s="175" t="s">
        <v>46</v>
      </c>
      <c r="B128" s="175"/>
      <c r="C128" s="56">
        <f>SUM(C108:C127)</f>
        <v>124</v>
      </c>
      <c r="D128" s="56">
        <f>SUM(D108:D127)</f>
        <v>124</v>
      </c>
      <c r="E128" s="57">
        <f t="shared" si="44"/>
        <v>1</v>
      </c>
      <c r="F128" s="56">
        <f>SUM(F108:F127)</f>
        <v>124</v>
      </c>
      <c r="G128" s="57">
        <f t="shared" si="45"/>
        <v>1</v>
      </c>
      <c r="H128" s="56">
        <f>SUM(H108:H127)</f>
        <v>124</v>
      </c>
      <c r="I128" s="57">
        <f t="shared" si="46"/>
        <v>1</v>
      </c>
      <c r="J128" s="56">
        <f>SUM(J108:J127)</f>
        <v>119</v>
      </c>
      <c r="K128" s="57">
        <f t="shared" si="47"/>
        <v>0.95967741935483875</v>
      </c>
      <c r="L128" s="56">
        <f>SUM(L108:L127)</f>
        <v>37</v>
      </c>
      <c r="M128" s="56">
        <f>SUM(M108:M127)</f>
        <v>37</v>
      </c>
      <c r="N128" s="57">
        <f>M128/L128</f>
        <v>1</v>
      </c>
      <c r="O128" s="56">
        <f>SUM(O108:O127)</f>
        <v>124</v>
      </c>
      <c r="P128" s="57">
        <f>O128/C128</f>
        <v>1</v>
      </c>
      <c r="Q128" s="54"/>
    </row>
    <row r="129" spans="1:17" s="55" customFormat="1" x14ac:dyDescent="0.25">
      <c r="A129" s="189" t="s">
        <v>21</v>
      </c>
      <c r="B129" s="189"/>
      <c r="C129" s="70">
        <f>C26+C37+C46+C53+C73+C87+C106+C128</f>
        <v>4370</v>
      </c>
      <c r="D129" s="70">
        <f>D26+D37+D46+D53+D73+D87+D106+D128</f>
        <v>4370</v>
      </c>
      <c r="E129" s="71">
        <f>D129/C129</f>
        <v>1</v>
      </c>
      <c r="F129" s="70">
        <f>F26+F37+F46+F53+F73+F87+F106+F128</f>
        <v>4370</v>
      </c>
      <c r="G129" s="71">
        <f>F129/C129</f>
        <v>1</v>
      </c>
      <c r="H129" s="70">
        <f>H26+H37+H46+H53+H73+H87+H106+H128</f>
        <v>4370</v>
      </c>
      <c r="I129" s="71">
        <f>H129/C129</f>
        <v>1</v>
      </c>
      <c r="J129" s="70">
        <f>J26+J37+J46+J53+J73+J87+J106+J128</f>
        <v>3873</v>
      </c>
      <c r="K129" s="71">
        <f>J129/C129</f>
        <v>0.88627002288329515</v>
      </c>
      <c r="L129" s="70">
        <f>L26+L37+L46+L53+L73+L87+L106+L128</f>
        <v>1730</v>
      </c>
      <c r="M129" s="70">
        <f>M26+M37+M46+M53+M73+M87+M106+M128</f>
        <v>1730</v>
      </c>
      <c r="N129" s="71">
        <f>M129/L129</f>
        <v>1</v>
      </c>
      <c r="O129" s="70">
        <f>O26+O37+O46+O53+O73+O87+O106+O128</f>
        <v>4332</v>
      </c>
      <c r="P129" s="71">
        <f>O129/C129</f>
        <v>0.99130434782608701</v>
      </c>
      <c r="Q129" s="54"/>
    </row>
  </sheetData>
  <mergeCells count="33">
    <mergeCell ref="A54:P54"/>
    <mergeCell ref="A74:P74"/>
    <mergeCell ref="A88:P88"/>
    <mergeCell ref="Q4:Q5"/>
    <mergeCell ref="D5:E5"/>
    <mergeCell ref="H5:I5"/>
    <mergeCell ref="J5:K5"/>
    <mergeCell ref="A26:B26"/>
    <mergeCell ref="M5:N5"/>
    <mergeCell ref="L4:N4"/>
    <mergeCell ref="O4:P5"/>
    <mergeCell ref="A6:P6"/>
    <mergeCell ref="A4:A5"/>
    <mergeCell ref="B4:B5"/>
    <mergeCell ref="C4:C5"/>
    <mergeCell ref="D4:E4"/>
    <mergeCell ref="A1:P1"/>
    <mergeCell ref="A2:P2"/>
    <mergeCell ref="A3:P3"/>
    <mergeCell ref="A53:B53"/>
    <mergeCell ref="A37:B37"/>
    <mergeCell ref="A46:B46"/>
    <mergeCell ref="A27:P27"/>
    <mergeCell ref="A38:P38"/>
    <mergeCell ref="A47:P47"/>
    <mergeCell ref="F4:G5"/>
    <mergeCell ref="H4:K4"/>
    <mergeCell ref="A107:O107"/>
    <mergeCell ref="A128:B128"/>
    <mergeCell ref="A129:B129"/>
    <mergeCell ref="A73:B73"/>
    <mergeCell ref="A87:B87"/>
    <mergeCell ref="A106:B106"/>
  </mergeCells>
  <pageMargins left="0.74" right="0.31" top="0.4" bottom="0.75" header="0.3" footer="0.3"/>
  <pageSetup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EF69-D1AC-405C-B0A3-B6407B4AB7E9}">
  <dimension ref="A1:Q128"/>
  <sheetViews>
    <sheetView topLeftCell="A103" zoomScale="63" zoomScaleNormal="80" workbookViewId="0">
      <selection activeCell="D126" sqref="D126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36.5703125" style="41" hidden="1" customWidth="1"/>
    <col min="13" max="13" width="8.7109375" customWidth="1"/>
    <col min="15" max="18" width="8.7109375" customWidth="1"/>
  </cols>
  <sheetData>
    <row r="1" spans="1:12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2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2" x14ac:dyDescent="0.25">
      <c r="A3" s="173" t="s">
        <v>177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2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169" t="s">
        <v>9</v>
      </c>
    </row>
    <row r="5" spans="1:12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169"/>
    </row>
    <row r="6" spans="1:12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5"/>
      <c r="L6" s="42"/>
    </row>
    <row r="7" spans="1:12" s="55" customFormat="1" x14ac:dyDescent="0.25">
      <c r="A7" s="44">
        <v>1</v>
      </c>
      <c r="B7" s="45" t="s">
        <v>27</v>
      </c>
      <c r="C7" s="44">
        <v>133</v>
      </c>
      <c r="D7" s="46">
        <v>133</v>
      </c>
      <c r="E7" s="47">
        <f t="shared" ref="E7:E25" si="0">D7/C7</f>
        <v>1</v>
      </c>
      <c r="F7" s="48">
        <v>133</v>
      </c>
      <c r="G7" s="49">
        <f t="shared" ref="G7:G25" si="1">F7/C7</f>
        <v>1</v>
      </c>
      <c r="H7" s="50">
        <v>133</v>
      </c>
      <c r="I7" s="51">
        <f t="shared" ref="I7:I25" si="2">H7/C7</f>
        <v>1</v>
      </c>
      <c r="J7" s="52">
        <v>89</v>
      </c>
      <c r="K7" s="53">
        <f t="shared" ref="K7:K23" si="3">J7/C7</f>
        <v>0.66917293233082709</v>
      </c>
      <c r="L7" s="54"/>
    </row>
    <row r="8" spans="1:12" s="55" customFormat="1" x14ac:dyDescent="0.25">
      <c r="A8" s="44">
        <v>2</v>
      </c>
      <c r="B8" s="45" t="s">
        <v>28</v>
      </c>
      <c r="C8" s="44">
        <v>204</v>
      </c>
      <c r="D8" s="46">
        <v>204</v>
      </c>
      <c r="E8" s="47">
        <f t="shared" si="0"/>
        <v>1</v>
      </c>
      <c r="F8" s="48">
        <v>204</v>
      </c>
      <c r="G8" s="49">
        <f t="shared" si="1"/>
        <v>1</v>
      </c>
      <c r="H8" s="50">
        <v>204</v>
      </c>
      <c r="I8" s="51">
        <f t="shared" si="2"/>
        <v>1</v>
      </c>
      <c r="J8" s="52">
        <v>169</v>
      </c>
      <c r="K8" s="53">
        <f t="shared" si="3"/>
        <v>0.82843137254901966</v>
      </c>
      <c r="L8" s="54"/>
    </row>
    <row r="9" spans="1:12" s="55" customFormat="1" x14ac:dyDescent="0.25">
      <c r="A9" s="44">
        <v>3</v>
      </c>
      <c r="B9" s="45" t="s">
        <v>29</v>
      </c>
      <c r="C9" s="44">
        <v>78</v>
      </c>
      <c r="D9" s="46">
        <v>78</v>
      </c>
      <c r="E9" s="47">
        <f t="shared" si="0"/>
        <v>1</v>
      </c>
      <c r="F9" s="48">
        <v>78</v>
      </c>
      <c r="G9" s="49">
        <f t="shared" si="1"/>
        <v>1</v>
      </c>
      <c r="H9" s="50">
        <v>78</v>
      </c>
      <c r="I9" s="51">
        <f t="shared" si="2"/>
        <v>1</v>
      </c>
      <c r="J9" s="52">
        <v>78</v>
      </c>
      <c r="K9" s="53">
        <f t="shared" si="3"/>
        <v>1</v>
      </c>
      <c r="L9" s="54"/>
    </row>
    <row r="10" spans="1:12" s="55" customFormat="1" x14ac:dyDescent="0.25">
      <c r="A10" s="44">
        <v>4</v>
      </c>
      <c r="B10" s="45" t="s">
        <v>30</v>
      </c>
      <c r="C10" s="44">
        <v>66</v>
      </c>
      <c r="D10" s="46">
        <v>66</v>
      </c>
      <c r="E10" s="47">
        <f t="shared" si="0"/>
        <v>1</v>
      </c>
      <c r="F10" s="48">
        <v>66</v>
      </c>
      <c r="G10" s="49">
        <f t="shared" si="1"/>
        <v>1</v>
      </c>
      <c r="H10" s="50">
        <v>66</v>
      </c>
      <c r="I10" s="51">
        <f t="shared" si="2"/>
        <v>1</v>
      </c>
      <c r="J10" s="52">
        <v>66</v>
      </c>
      <c r="K10" s="53">
        <f t="shared" si="3"/>
        <v>1</v>
      </c>
      <c r="L10" s="54"/>
    </row>
    <row r="11" spans="1:12" s="55" customFormat="1" x14ac:dyDescent="0.25">
      <c r="A11" s="44">
        <v>5</v>
      </c>
      <c r="B11" s="45" t="s">
        <v>31</v>
      </c>
      <c r="C11" s="44">
        <v>140</v>
      </c>
      <c r="D11" s="46">
        <v>140</v>
      </c>
      <c r="E11" s="47">
        <f t="shared" si="0"/>
        <v>1</v>
      </c>
      <c r="F11" s="48">
        <v>140</v>
      </c>
      <c r="G11" s="49">
        <f t="shared" si="1"/>
        <v>1</v>
      </c>
      <c r="H11" s="50">
        <v>140</v>
      </c>
      <c r="I11" s="51">
        <f t="shared" si="2"/>
        <v>1</v>
      </c>
      <c r="J11" s="52">
        <v>137</v>
      </c>
      <c r="K11" s="53">
        <f t="shared" si="3"/>
        <v>0.97857142857142854</v>
      </c>
      <c r="L11" s="54"/>
    </row>
    <row r="12" spans="1:12" s="55" customFormat="1" x14ac:dyDescent="0.25">
      <c r="A12" s="44">
        <v>6</v>
      </c>
      <c r="B12" s="45" t="s">
        <v>32</v>
      </c>
      <c r="C12" s="44">
        <v>14</v>
      </c>
      <c r="D12" s="46">
        <v>14</v>
      </c>
      <c r="E12" s="47">
        <f t="shared" si="0"/>
        <v>1</v>
      </c>
      <c r="F12" s="48">
        <v>14</v>
      </c>
      <c r="G12" s="49">
        <f t="shared" si="1"/>
        <v>1</v>
      </c>
      <c r="H12" s="50">
        <v>14</v>
      </c>
      <c r="I12" s="51">
        <f t="shared" si="2"/>
        <v>1</v>
      </c>
      <c r="J12" s="52">
        <v>14</v>
      </c>
      <c r="K12" s="53">
        <f t="shared" si="3"/>
        <v>1</v>
      </c>
      <c r="L12" s="54"/>
    </row>
    <row r="13" spans="1:12" s="55" customFormat="1" x14ac:dyDescent="0.25">
      <c r="A13" s="44">
        <v>7</v>
      </c>
      <c r="B13" s="45" t="s">
        <v>33</v>
      </c>
      <c r="C13" s="44">
        <v>32</v>
      </c>
      <c r="D13" s="46">
        <v>32</v>
      </c>
      <c r="E13" s="47">
        <f t="shared" si="0"/>
        <v>1</v>
      </c>
      <c r="F13" s="48">
        <v>32</v>
      </c>
      <c r="G13" s="49">
        <f t="shared" si="1"/>
        <v>1</v>
      </c>
      <c r="H13" s="50">
        <v>32</v>
      </c>
      <c r="I13" s="51">
        <f t="shared" si="2"/>
        <v>1</v>
      </c>
      <c r="J13" s="52">
        <v>32</v>
      </c>
      <c r="K13" s="53">
        <f t="shared" si="3"/>
        <v>1</v>
      </c>
      <c r="L13" s="54"/>
    </row>
    <row r="14" spans="1:12" s="55" customFormat="1" x14ac:dyDescent="0.25">
      <c r="A14" s="44">
        <v>8</v>
      </c>
      <c r="B14" s="45" t="s">
        <v>34</v>
      </c>
      <c r="C14" s="44">
        <v>22</v>
      </c>
      <c r="D14" s="46">
        <v>22</v>
      </c>
      <c r="E14" s="47">
        <f t="shared" si="0"/>
        <v>1</v>
      </c>
      <c r="F14" s="48">
        <v>22</v>
      </c>
      <c r="G14" s="49">
        <f t="shared" si="1"/>
        <v>1</v>
      </c>
      <c r="H14" s="50">
        <v>22</v>
      </c>
      <c r="I14" s="51">
        <f t="shared" si="2"/>
        <v>1</v>
      </c>
      <c r="J14" s="52">
        <v>22</v>
      </c>
      <c r="K14" s="53">
        <f t="shared" si="3"/>
        <v>1</v>
      </c>
      <c r="L14" s="54"/>
    </row>
    <row r="15" spans="1:12" s="55" customFormat="1" x14ac:dyDescent="0.25">
      <c r="A15" s="44">
        <v>9</v>
      </c>
      <c r="B15" s="45" t="s">
        <v>35</v>
      </c>
      <c r="C15" s="44">
        <v>12</v>
      </c>
      <c r="D15" s="46">
        <v>12</v>
      </c>
      <c r="E15" s="47">
        <f t="shared" si="0"/>
        <v>1</v>
      </c>
      <c r="F15" s="48">
        <v>12</v>
      </c>
      <c r="G15" s="49">
        <f t="shared" si="1"/>
        <v>1</v>
      </c>
      <c r="H15" s="50">
        <v>12</v>
      </c>
      <c r="I15" s="51">
        <f t="shared" si="2"/>
        <v>1</v>
      </c>
      <c r="J15" s="52">
        <v>12</v>
      </c>
      <c r="K15" s="53">
        <f t="shared" si="3"/>
        <v>1</v>
      </c>
      <c r="L15" s="54"/>
    </row>
    <row r="16" spans="1:12" s="55" customFormat="1" x14ac:dyDescent="0.25">
      <c r="A16" s="44">
        <v>10</v>
      </c>
      <c r="B16" s="45" t="s">
        <v>36</v>
      </c>
      <c r="C16" s="44">
        <v>13</v>
      </c>
      <c r="D16" s="46">
        <v>13</v>
      </c>
      <c r="E16" s="47">
        <f t="shared" si="0"/>
        <v>1</v>
      </c>
      <c r="F16" s="48">
        <v>13</v>
      </c>
      <c r="G16" s="49">
        <f t="shared" si="1"/>
        <v>1</v>
      </c>
      <c r="H16" s="50">
        <v>13</v>
      </c>
      <c r="I16" s="51">
        <f t="shared" si="2"/>
        <v>1</v>
      </c>
      <c r="J16" s="52">
        <v>13</v>
      </c>
      <c r="K16" s="53">
        <f t="shared" si="3"/>
        <v>1</v>
      </c>
      <c r="L16" s="54"/>
    </row>
    <row r="17" spans="1:12" s="55" customFormat="1" x14ac:dyDescent="0.25">
      <c r="A17" s="44">
        <v>11</v>
      </c>
      <c r="B17" s="45" t="s">
        <v>37</v>
      </c>
      <c r="C17" s="44">
        <v>15</v>
      </c>
      <c r="D17" s="46">
        <v>15</v>
      </c>
      <c r="E17" s="47">
        <f t="shared" si="0"/>
        <v>1</v>
      </c>
      <c r="F17" s="48">
        <v>15</v>
      </c>
      <c r="G17" s="49">
        <f t="shared" si="1"/>
        <v>1</v>
      </c>
      <c r="H17" s="50">
        <v>15</v>
      </c>
      <c r="I17" s="51">
        <f t="shared" si="2"/>
        <v>1</v>
      </c>
      <c r="J17" s="52">
        <v>15</v>
      </c>
      <c r="K17" s="53">
        <f t="shared" si="3"/>
        <v>1</v>
      </c>
      <c r="L17" s="54"/>
    </row>
    <row r="18" spans="1:12" s="55" customFormat="1" x14ac:dyDescent="0.25">
      <c r="A18" s="44">
        <v>12</v>
      </c>
      <c r="B18" s="45" t="s">
        <v>38</v>
      </c>
      <c r="C18" s="44">
        <v>3</v>
      </c>
      <c r="D18" s="46">
        <v>3</v>
      </c>
      <c r="E18" s="47">
        <f t="shared" si="0"/>
        <v>1</v>
      </c>
      <c r="F18" s="48">
        <v>3</v>
      </c>
      <c r="G18" s="49">
        <f t="shared" si="1"/>
        <v>1</v>
      </c>
      <c r="H18" s="50">
        <v>3</v>
      </c>
      <c r="I18" s="51">
        <f t="shared" si="2"/>
        <v>1</v>
      </c>
      <c r="J18" s="52">
        <v>3</v>
      </c>
      <c r="K18" s="53">
        <f t="shared" si="3"/>
        <v>1</v>
      </c>
      <c r="L18" s="54"/>
    </row>
    <row r="19" spans="1:12" s="55" customFormat="1" x14ac:dyDescent="0.25">
      <c r="A19" s="44">
        <v>13</v>
      </c>
      <c r="B19" s="45" t="s">
        <v>39</v>
      </c>
      <c r="C19" s="44">
        <v>4</v>
      </c>
      <c r="D19" s="46">
        <v>4</v>
      </c>
      <c r="E19" s="47">
        <f t="shared" si="0"/>
        <v>1</v>
      </c>
      <c r="F19" s="48">
        <v>4</v>
      </c>
      <c r="G19" s="49">
        <f t="shared" si="1"/>
        <v>1</v>
      </c>
      <c r="H19" s="50">
        <v>4</v>
      </c>
      <c r="I19" s="51">
        <f t="shared" si="2"/>
        <v>1</v>
      </c>
      <c r="J19" s="52">
        <v>4</v>
      </c>
      <c r="K19" s="53">
        <f t="shared" si="3"/>
        <v>1</v>
      </c>
      <c r="L19" s="54"/>
    </row>
    <row r="20" spans="1:12" s="55" customFormat="1" x14ac:dyDescent="0.25">
      <c r="A20" s="44">
        <v>14</v>
      </c>
      <c r="B20" s="45" t="s">
        <v>40</v>
      </c>
      <c r="C20" s="44">
        <v>10</v>
      </c>
      <c r="D20" s="46">
        <v>10</v>
      </c>
      <c r="E20" s="47">
        <f t="shared" si="0"/>
        <v>1</v>
      </c>
      <c r="F20" s="48">
        <v>10</v>
      </c>
      <c r="G20" s="49">
        <f t="shared" si="1"/>
        <v>1</v>
      </c>
      <c r="H20" s="50">
        <v>10</v>
      </c>
      <c r="I20" s="51">
        <f t="shared" si="2"/>
        <v>1</v>
      </c>
      <c r="J20" s="52">
        <v>10</v>
      </c>
      <c r="K20" s="53">
        <f t="shared" si="3"/>
        <v>1</v>
      </c>
      <c r="L20" s="54"/>
    </row>
    <row r="21" spans="1:12" s="55" customFormat="1" x14ac:dyDescent="0.25">
      <c r="A21" s="44">
        <v>15</v>
      </c>
      <c r="B21" s="45" t="s">
        <v>41</v>
      </c>
      <c r="C21" s="44">
        <v>3</v>
      </c>
      <c r="D21" s="46">
        <v>3</v>
      </c>
      <c r="E21" s="47">
        <f t="shared" si="0"/>
        <v>1</v>
      </c>
      <c r="F21" s="48">
        <v>3</v>
      </c>
      <c r="G21" s="49">
        <f t="shared" si="1"/>
        <v>1</v>
      </c>
      <c r="H21" s="50">
        <v>3</v>
      </c>
      <c r="I21" s="51">
        <f t="shared" si="2"/>
        <v>1</v>
      </c>
      <c r="J21" s="52">
        <v>3</v>
      </c>
      <c r="K21" s="53">
        <f t="shared" si="3"/>
        <v>1</v>
      </c>
      <c r="L21" s="54"/>
    </row>
    <row r="22" spans="1:12" s="55" customFormat="1" x14ac:dyDescent="0.25">
      <c r="A22" s="44">
        <v>16</v>
      </c>
      <c r="B22" s="45" t="s">
        <v>42</v>
      </c>
      <c r="C22" s="44">
        <v>3</v>
      </c>
      <c r="D22" s="46">
        <v>3</v>
      </c>
      <c r="E22" s="47">
        <f t="shared" si="0"/>
        <v>1</v>
      </c>
      <c r="F22" s="48">
        <v>3</v>
      </c>
      <c r="G22" s="49">
        <f t="shared" si="1"/>
        <v>1</v>
      </c>
      <c r="H22" s="50">
        <v>3</v>
      </c>
      <c r="I22" s="51">
        <f t="shared" si="2"/>
        <v>1</v>
      </c>
      <c r="J22" s="52">
        <v>3</v>
      </c>
      <c r="K22" s="53">
        <f t="shared" si="3"/>
        <v>1</v>
      </c>
      <c r="L22" s="54"/>
    </row>
    <row r="23" spans="1:12" s="55" customFormat="1" x14ac:dyDescent="0.25">
      <c r="A23" s="44">
        <v>17</v>
      </c>
      <c r="B23" s="45" t="s">
        <v>43</v>
      </c>
      <c r="C23" s="44">
        <v>1</v>
      </c>
      <c r="D23" s="46">
        <v>1</v>
      </c>
      <c r="E23" s="47">
        <f t="shared" si="0"/>
        <v>1</v>
      </c>
      <c r="F23" s="48">
        <v>1</v>
      </c>
      <c r="G23" s="49">
        <f t="shared" si="1"/>
        <v>1</v>
      </c>
      <c r="H23" s="50">
        <v>1</v>
      </c>
      <c r="I23" s="51">
        <f t="shared" si="2"/>
        <v>1</v>
      </c>
      <c r="J23" s="52">
        <v>1</v>
      </c>
      <c r="K23" s="53">
        <f t="shared" si="3"/>
        <v>1</v>
      </c>
      <c r="L23" s="54"/>
    </row>
    <row r="24" spans="1:12" s="55" customFormat="1" x14ac:dyDescent="0.25">
      <c r="A24" s="44">
        <v>18</v>
      </c>
      <c r="B24" s="45" t="s">
        <v>44</v>
      </c>
      <c r="C24" s="44">
        <v>25</v>
      </c>
      <c r="D24" s="46">
        <v>25</v>
      </c>
      <c r="E24" s="47">
        <f t="shared" ref="E24" si="4">D24/C24</f>
        <v>1</v>
      </c>
      <c r="F24" s="48">
        <v>25</v>
      </c>
      <c r="G24" s="49">
        <f t="shared" ref="G24" si="5">F24/C24</f>
        <v>1</v>
      </c>
      <c r="H24" s="50">
        <v>25</v>
      </c>
      <c r="I24" s="51">
        <f t="shared" ref="I24" si="6">H24/C24</f>
        <v>1</v>
      </c>
      <c r="J24" s="52">
        <v>25</v>
      </c>
      <c r="K24" s="53">
        <f t="shared" ref="K24" si="7">J24/C24</f>
        <v>1</v>
      </c>
      <c r="L24" s="54"/>
    </row>
    <row r="25" spans="1:12" s="59" customFormat="1" x14ac:dyDescent="0.25">
      <c r="A25" s="175" t="s">
        <v>46</v>
      </c>
      <c r="B25" s="175"/>
      <c r="C25" s="56">
        <f>SUM(C7:C24)</f>
        <v>778</v>
      </c>
      <c r="D25" s="56">
        <f>SUM(D7:D24)</f>
        <v>778</v>
      </c>
      <c r="E25" s="57">
        <f t="shared" si="0"/>
        <v>1</v>
      </c>
      <c r="F25" s="56">
        <f>SUM(F7:F24)</f>
        <v>778</v>
      </c>
      <c r="G25" s="57">
        <f t="shared" si="1"/>
        <v>1</v>
      </c>
      <c r="H25" s="56">
        <f>SUM(H7:H24)</f>
        <v>778</v>
      </c>
      <c r="I25" s="57">
        <f t="shared" si="2"/>
        <v>1</v>
      </c>
      <c r="J25" s="56">
        <f>SUM(J7:J24)</f>
        <v>696</v>
      </c>
      <c r="K25" s="57">
        <f>J25/C25</f>
        <v>0.8946015424164524</v>
      </c>
      <c r="L25" s="58"/>
    </row>
    <row r="26" spans="1:12" s="55" customFormat="1" x14ac:dyDescent="0.25">
      <c r="A26" s="313" t="s">
        <v>14</v>
      </c>
      <c r="B26" s="314"/>
      <c r="C26" s="314"/>
      <c r="D26" s="314"/>
      <c r="E26" s="314"/>
      <c r="F26" s="314"/>
      <c r="G26" s="314"/>
      <c r="H26" s="314"/>
      <c r="I26" s="314"/>
      <c r="J26" s="314"/>
      <c r="K26" s="315"/>
      <c r="L26" s="54"/>
    </row>
    <row r="27" spans="1:12" s="55" customFormat="1" x14ac:dyDescent="0.25">
      <c r="A27" s="60">
        <v>1</v>
      </c>
      <c r="B27" s="61" t="s">
        <v>47</v>
      </c>
      <c r="C27" s="60">
        <v>80</v>
      </c>
      <c r="D27" s="46">
        <v>80</v>
      </c>
      <c r="E27" s="62">
        <f t="shared" ref="E27:E36" si="8">D27/C27</f>
        <v>1</v>
      </c>
      <c r="F27" s="63">
        <v>80</v>
      </c>
      <c r="G27" s="49">
        <f t="shared" ref="G27:G36" si="9">F27/C27</f>
        <v>1</v>
      </c>
      <c r="H27" s="50">
        <v>80</v>
      </c>
      <c r="I27" s="51">
        <f t="shared" ref="I27:I36" si="10">H27/C27</f>
        <v>1</v>
      </c>
      <c r="J27" s="52">
        <v>80</v>
      </c>
      <c r="K27" s="53">
        <f t="shared" ref="K27:K36" si="11">J27/C27</f>
        <v>1</v>
      </c>
      <c r="L27" s="54"/>
    </row>
    <row r="28" spans="1:12" s="55" customFormat="1" x14ac:dyDescent="0.25">
      <c r="A28" s="60">
        <v>2</v>
      </c>
      <c r="B28" s="61" t="s">
        <v>48</v>
      </c>
      <c r="C28" s="60">
        <v>89</v>
      </c>
      <c r="D28" s="46">
        <v>89</v>
      </c>
      <c r="E28" s="62">
        <f t="shared" si="8"/>
        <v>1</v>
      </c>
      <c r="F28" s="63">
        <v>89</v>
      </c>
      <c r="G28" s="49">
        <f t="shared" si="9"/>
        <v>1</v>
      </c>
      <c r="H28" s="50">
        <v>89</v>
      </c>
      <c r="I28" s="51">
        <f t="shared" si="10"/>
        <v>1</v>
      </c>
      <c r="J28" s="52">
        <v>82</v>
      </c>
      <c r="K28" s="53">
        <f t="shared" si="11"/>
        <v>0.9213483146067416</v>
      </c>
      <c r="L28" s="54"/>
    </row>
    <row r="29" spans="1:12" s="55" customFormat="1" x14ac:dyDescent="0.25">
      <c r="A29" s="60">
        <v>3</v>
      </c>
      <c r="B29" s="61" t="s">
        <v>49</v>
      </c>
      <c r="C29" s="60">
        <v>16</v>
      </c>
      <c r="D29" s="46">
        <v>16</v>
      </c>
      <c r="E29" s="62">
        <f t="shared" si="8"/>
        <v>1</v>
      </c>
      <c r="F29" s="63">
        <v>16</v>
      </c>
      <c r="G29" s="49">
        <f t="shared" si="9"/>
        <v>1</v>
      </c>
      <c r="H29" s="50">
        <v>16</v>
      </c>
      <c r="I29" s="51">
        <f t="shared" si="10"/>
        <v>1</v>
      </c>
      <c r="J29" s="52">
        <v>16</v>
      </c>
      <c r="K29" s="53">
        <f t="shared" si="11"/>
        <v>1</v>
      </c>
      <c r="L29" s="54"/>
    </row>
    <row r="30" spans="1:12" s="55" customFormat="1" x14ac:dyDescent="0.25">
      <c r="A30" s="60">
        <v>4</v>
      </c>
      <c r="B30" s="61" t="s">
        <v>50</v>
      </c>
      <c r="C30" s="60">
        <v>17</v>
      </c>
      <c r="D30" s="46">
        <v>17</v>
      </c>
      <c r="E30" s="62">
        <f t="shared" si="8"/>
        <v>1</v>
      </c>
      <c r="F30" s="63">
        <v>17</v>
      </c>
      <c r="G30" s="49">
        <f t="shared" si="9"/>
        <v>1</v>
      </c>
      <c r="H30" s="50">
        <v>17</v>
      </c>
      <c r="I30" s="51">
        <f t="shared" si="10"/>
        <v>1</v>
      </c>
      <c r="J30" s="52">
        <v>17</v>
      </c>
      <c r="K30" s="53">
        <f t="shared" si="11"/>
        <v>1</v>
      </c>
      <c r="L30" s="54"/>
    </row>
    <row r="31" spans="1:12" s="55" customFormat="1" x14ac:dyDescent="0.25">
      <c r="A31" s="60">
        <v>5</v>
      </c>
      <c r="B31" s="61" t="s">
        <v>51</v>
      </c>
      <c r="C31" s="60">
        <v>15</v>
      </c>
      <c r="D31" s="46">
        <v>15</v>
      </c>
      <c r="E31" s="62">
        <f t="shared" si="8"/>
        <v>1</v>
      </c>
      <c r="F31" s="63">
        <v>15</v>
      </c>
      <c r="G31" s="49">
        <f t="shared" si="9"/>
        <v>1</v>
      </c>
      <c r="H31" s="50">
        <v>15</v>
      </c>
      <c r="I31" s="51">
        <f t="shared" si="10"/>
        <v>1</v>
      </c>
      <c r="J31" s="52">
        <v>15</v>
      </c>
      <c r="K31" s="53">
        <f t="shared" si="11"/>
        <v>1</v>
      </c>
      <c r="L31" s="54"/>
    </row>
    <row r="32" spans="1:12" s="55" customFormat="1" x14ac:dyDescent="0.25">
      <c r="A32" s="60">
        <v>6</v>
      </c>
      <c r="B32" s="61" t="s">
        <v>52</v>
      </c>
      <c r="C32" s="60">
        <v>85</v>
      </c>
      <c r="D32" s="46">
        <v>85</v>
      </c>
      <c r="E32" s="62">
        <f t="shared" si="8"/>
        <v>1</v>
      </c>
      <c r="F32" s="63">
        <v>85</v>
      </c>
      <c r="G32" s="49">
        <f t="shared" si="9"/>
        <v>1</v>
      </c>
      <c r="H32" s="50">
        <v>85</v>
      </c>
      <c r="I32" s="51">
        <f t="shared" si="10"/>
        <v>1</v>
      </c>
      <c r="J32" s="52">
        <v>81</v>
      </c>
      <c r="K32" s="53">
        <f t="shared" si="11"/>
        <v>0.95294117647058818</v>
      </c>
      <c r="L32" s="54"/>
    </row>
    <row r="33" spans="1:17" s="55" customFormat="1" x14ac:dyDescent="0.25">
      <c r="A33" s="60">
        <v>7</v>
      </c>
      <c r="B33" s="61" t="s">
        <v>53</v>
      </c>
      <c r="C33" s="60">
        <v>29</v>
      </c>
      <c r="D33" s="46">
        <v>29</v>
      </c>
      <c r="E33" s="62">
        <f t="shared" si="8"/>
        <v>1</v>
      </c>
      <c r="F33" s="63">
        <v>29</v>
      </c>
      <c r="G33" s="49">
        <f t="shared" si="9"/>
        <v>1</v>
      </c>
      <c r="H33" s="50">
        <v>29</v>
      </c>
      <c r="I33" s="51">
        <f t="shared" si="10"/>
        <v>1</v>
      </c>
      <c r="J33" s="52">
        <v>29</v>
      </c>
      <c r="K33" s="53">
        <f t="shared" si="11"/>
        <v>1</v>
      </c>
      <c r="L33" s="54"/>
    </row>
    <row r="34" spans="1:17" s="55" customFormat="1" x14ac:dyDescent="0.25">
      <c r="A34" s="60">
        <v>8</v>
      </c>
      <c r="B34" s="61" t="s">
        <v>54</v>
      </c>
      <c r="C34" s="60">
        <v>31</v>
      </c>
      <c r="D34" s="46">
        <v>31</v>
      </c>
      <c r="E34" s="62">
        <f t="shared" si="8"/>
        <v>1</v>
      </c>
      <c r="F34" s="63">
        <v>31</v>
      </c>
      <c r="G34" s="49">
        <f t="shared" si="9"/>
        <v>1</v>
      </c>
      <c r="H34" s="50">
        <v>31</v>
      </c>
      <c r="I34" s="51">
        <f t="shared" si="10"/>
        <v>1</v>
      </c>
      <c r="J34" s="52">
        <v>27</v>
      </c>
      <c r="K34" s="53">
        <f t="shared" si="11"/>
        <v>0.87096774193548387</v>
      </c>
      <c r="L34" s="54"/>
    </row>
    <row r="35" spans="1:17" s="55" customFormat="1" x14ac:dyDescent="0.25">
      <c r="A35" s="60">
        <v>9</v>
      </c>
      <c r="B35" s="61" t="s">
        <v>55</v>
      </c>
      <c r="C35" s="60">
        <v>14</v>
      </c>
      <c r="D35" s="46">
        <v>14</v>
      </c>
      <c r="E35" s="62">
        <f t="shared" si="8"/>
        <v>1</v>
      </c>
      <c r="F35" s="63">
        <v>14</v>
      </c>
      <c r="G35" s="49">
        <f t="shared" si="9"/>
        <v>1</v>
      </c>
      <c r="H35" s="50">
        <v>14</v>
      </c>
      <c r="I35" s="51">
        <f t="shared" si="10"/>
        <v>1</v>
      </c>
      <c r="J35" s="52">
        <v>14</v>
      </c>
      <c r="K35" s="53">
        <f t="shared" si="11"/>
        <v>1</v>
      </c>
      <c r="L35" s="54"/>
    </row>
    <row r="36" spans="1:17" s="59" customFormat="1" x14ac:dyDescent="0.25">
      <c r="A36" s="175" t="s">
        <v>46</v>
      </c>
      <c r="B36" s="175"/>
      <c r="C36" s="56">
        <f>SUM(C27:C35)</f>
        <v>376</v>
      </c>
      <c r="D36" s="56">
        <f>SUM(D27:D35)</f>
        <v>376</v>
      </c>
      <c r="E36" s="57">
        <f t="shared" si="8"/>
        <v>1</v>
      </c>
      <c r="F36" s="56">
        <f>SUM(F27:F35)</f>
        <v>376</v>
      </c>
      <c r="G36" s="57">
        <f t="shared" si="9"/>
        <v>1</v>
      </c>
      <c r="H36" s="56">
        <f>SUM(H27:H35)</f>
        <v>376</v>
      </c>
      <c r="I36" s="57">
        <f t="shared" si="10"/>
        <v>1</v>
      </c>
      <c r="J36" s="56">
        <f>SUM(J27:J35)</f>
        <v>361</v>
      </c>
      <c r="K36" s="57">
        <f t="shared" si="11"/>
        <v>0.96010638297872342</v>
      </c>
      <c r="L36" s="58"/>
    </row>
    <row r="37" spans="1:17" s="55" customFormat="1" x14ac:dyDescent="0.25">
      <c r="A37" s="313" t="s">
        <v>15</v>
      </c>
      <c r="B37" s="314"/>
      <c r="C37" s="314"/>
      <c r="D37" s="314"/>
      <c r="E37" s="314"/>
      <c r="F37" s="314"/>
      <c r="G37" s="314"/>
      <c r="H37" s="314"/>
      <c r="I37" s="314"/>
      <c r="J37" s="314"/>
      <c r="K37" s="315"/>
      <c r="L37" s="54"/>
    </row>
    <row r="38" spans="1:17" s="55" customFormat="1" x14ac:dyDescent="0.25">
      <c r="A38" s="60">
        <v>1</v>
      </c>
      <c r="B38" s="61" t="s">
        <v>56</v>
      </c>
      <c r="C38" s="60">
        <v>70</v>
      </c>
      <c r="D38" s="46">
        <v>70</v>
      </c>
      <c r="E38" s="47">
        <f t="shared" ref="E38:E45" si="12">D38/C38</f>
        <v>1</v>
      </c>
      <c r="F38" s="48">
        <v>70</v>
      </c>
      <c r="G38" s="49">
        <f t="shared" ref="G38:G45" si="13">F38/C38</f>
        <v>1</v>
      </c>
      <c r="H38" s="50">
        <v>70</v>
      </c>
      <c r="I38" s="51">
        <f t="shared" ref="I38:I45" si="14">H38/C38</f>
        <v>1</v>
      </c>
      <c r="J38" s="52">
        <v>37</v>
      </c>
      <c r="K38" s="53">
        <f t="shared" ref="K38:K45" si="15">J38/C38</f>
        <v>0.52857142857142858</v>
      </c>
      <c r="L38" s="54"/>
    </row>
    <row r="39" spans="1:17" s="55" customFormat="1" x14ac:dyDescent="0.25">
      <c r="A39" s="60">
        <v>2</v>
      </c>
      <c r="B39" s="61" t="s">
        <v>57</v>
      </c>
      <c r="C39" s="60">
        <v>228</v>
      </c>
      <c r="D39" s="46">
        <v>228</v>
      </c>
      <c r="E39" s="47">
        <f t="shared" si="12"/>
        <v>1</v>
      </c>
      <c r="F39" s="48">
        <v>228</v>
      </c>
      <c r="G39" s="49">
        <f t="shared" si="13"/>
        <v>1</v>
      </c>
      <c r="H39" s="50">
        <v>228</v>
      </c>
      <c r="I39" s="51">
        <f t="shared" si="14"/>
        <v>1</v>
      </c>
      <c r="J39" s="52">
        <v>23</v>
      </c>
      <c r="K39" s="53">
        <f t="shared" si="15"/>
        <v>0.10087719298245613</v>
      </c>
      <c r="L39" s="54"/>
    </row>
    <row r="40" spans="1:17" s="55" customFormat="1" x14ac:dyDescent="0.25">
      <c r="A40" s="60">
        <v>3</v>
      </c>
      <c r="B40" s="61" t="s">
        <v>58</v>
      </c>
      <c r="C40" s="60">
        <v>87</v>
      </c>
      <c r="D40" s="46">
        <v>87</v>
      </c>
      <c r="E40" s="64">
        <f t="shared" si="12"/>
        <v>1</v>
      </c>
      <c r="F40" s="48">
        <v>87</v>
      </c>
      <c r="G40" s="65">
        <f t="shared" si="13"/>
        <v>1</v>
      </c>
      <c r="H40" s="50">
        <v>87</v>
      </c>
      <c r="I40" s="66">
        <f t="shared" si="14"/>
        <v>1</v>
      </c>
      <c r="J40" s="52">
        <v>39</v>
      </c>
      <c r="K40" s="53">
        <f t="shared" si="15"/>
        <v>0.44827586206896552</v>
      </c>
      <c r="L40" s="54"/>
    </row>
    <row r="41" spans="1:17" s="55" customFormat="1" x14ac:dyDescent="0.25">
      <c r="A41" s="60">
        <v>4</v>
      </c>
      <c r="B41" s="61" t="s">
        <v>59</v>
      </c>
      <c r="C41" s="60">
        <v>74</v>
      </c>
      <c r="D41" s="46">
        <v>74</v>
      </c>
      <c r="E41" s="47">
        <f t="shared" si="12"/>
        <v>1</v>
      </c>
      <c r="F41" s="48">
        <v>74</v>
      </c>
      <c r="G41" s="49">
        <f t="shared" si="13"/>
        <v>1</v>
      </c>
      <c r="H41" s="50">
        <v>74</v>
      </c>
      <c r="I41" s="51">
        <f t="shared" si="14"/>
        <v>1</v>
      </c>
      <c r="J41" s="52">
        <v>74</v>
      </c>
      <c r="K41" s="53">
        <f t="shared" si="15"/>
        <v>1</v>
      </c>
      <c r="L41" s="54"/>
    </row>
    <row r="42" spans="1:17" s="55" customFormat="1" x14ac:dyDescent="0.25">
      <c r="A42" s="60">
        <v>5</v>
      </c>
      <c r="B42" s="61" t="s">
        <v>60</v>
      </c>
      <c r="C42" s="60">
        <v>80</v>
      </c>
      <c r="D42" s="46">
        <f>23+18</f>
        <v>41</v>
      </c>
      <c r="E42" s="47">
        <f t="shared" si="12"/>
        <v>0.51249999999999996</v>
      </c>
      <c r="F42" s="48">
        <v>80</v>
      </c>
      <c r="G42" s="49">
        <f t="shared" si="13"/>
        <v>1</v>
      </c>
      <c r="H42" s="50">
        <v>80</v>
      </c>
      <c r="I42" s="51">
        <f t="shared" si="14"/>
        <v>1</v>
      </c>
      <c r="J42" s="52">
        <v>80</v>
      </c>
      <c r="K42" s="53">
        <f t="shared" si="15"/>
        <v>1</v>
      </c>
      <c r="L42" s="54"/>
    </row>
    <row r="43" spans="1:17" s="55" customFormat="1" x14ac:dyDescent="0.25">
      <c r="A43" s="60">
        <v>6</v>
      </c>
      <c r="B43" s="61" t="s">
        <v>61</v>
      </c>
      <c r="C43" s="60">
        <v>77</v>
      </c>
      <c r="D43" s="46">
        <v>77</v>
      </c>
      <c r="E43" s="64">
        <f t="shared" si="12"/>
        <v>1</v>
      </c>
      <c r="F43" s="48">
        <v>77</v>
      </c>
      <c r="G43" s="65">
        <f t="shared" si="13"/>
        <v>1</v>
      </c>
      <c r="H43" s="50">
        <v>77</v>
      </c>
      <c r="I43" s="51">
        <f t="shared" si="14"/>
        <v>1</v>
      </c>
      <c r="J43" s="52">
        <v>63</v>
      </c>
      <c r="K43" s="53">
        <f>J43/71</f>
        <v>0.88732394366197187</v>
      </c>
      <c r="L43" s="54"/>
    </row>
    <row r="44" spans="1:17" s="55" customFormat="1" x14ac:dyDescent="0.25">
      <c r="A44" s="60">
        <v>7</v>
      </c>
      <c r="B44" s="61" t="s">
        <v>62</v>
      </c>
      <c r="C44" s="60">
        <v>35</v>
      </c>
      <c r="D44" s="46">
        <v>35</v>
      </c>
      <c r="E44" s="47">
        <f t="shared" si="12"/>
        <v>1</v>
      </c>
      <c r="F44" s="48">
        <v>35</v>
      </c>
      <c r="G44" s="49">
        <f t="shared" si="13"/>
        <v>1</v>
      </c>
      <c r="H44" s="50">
        <v>35</v>
      </c>
      <c r="I44" s="51">
        <f t="shared" si="14"/>
        <v>1</v>
      </c>
      <c r="J44" s="52">
        <v>35</v>
      </c>
      <c r="K44" s="53">
        <f t="shared" si="15"/>
        <v>1</v>
      </c>
      <c r="L44" s="54"/>
    </row>
    <row r="45" spans="1:17" s="59" customFormat="1" x14ac:dyDescent="0.25">
      <c r="A45" s="175" t="s">
        <v>46</v>
      </c>
      <c r="B45" s="175"/>
      <c r="C45" s="56">
        <f>SUM(C38:C44)</f>
        <v>651</v>
      </c>
      <c r="D45" s="56">
        <f>SUM(D38:D44)</f>
        <v>612</v>
      </c>
      <c r="E45" s="57">
        <f t="shared" si="12"/>
        <v>0.94009216589861755</v>
      </c>
      <c r="F45" s="56">
        <f>SUM(F38:F44)</f>
        <v>651</v>
      </c>
      <c r="G45" s="57">
        <f t="shared" si="13"/>
        <v>1</v>
      </c>
      <c r="H45" s="56">
        <f>SUM(H38:H44)</f>
        <v>651</v>
      </c>
      <c r="I45" s="57">
        <f t="shared" si="14"/>
        <v>1</v>
      </c>
      <c r="J45" s="56">
        <f>SUM(J38:J44)</f>
        <v>351</v>
      </c>
      <c r="K45" s="57">
        <f t="shared" si="15"/>
        <v>0.53917050691244239</v>
      </c>
      <c r="L45" s="58"/>
      <c r="Q45" s="67"/>
    </row>
    <row r="46" spans="1:17" s="55" customFormat="1" x14ac:dyDescent="0.25">
      <c r="A46" s="320" t="s">
        <v>16</v>
      </c>
      <c r="B46" s="320"/>
      <c r="C46" s="320"/>
      <c r="D46" s="320"/>
      <c r="E46" s="320"/>
      <c r="F46" s="320"/>
      <c r="G46" s="320"/>
      <c r="H46" s="320"/>
      <c r="I46" s="320"/>
      <c r="J46" s="320"/>
      <c r="K46" s="320"/>
      <c r="L46" s="54"/>
      <c r="Q46" s="67"/>
    </row>
    <row r="47" spans="1:17" s="55" customFormat="1" x14ac:dyDescent="0.25">
      <c r="A47" s="60">
        <v>1</v>
      </c>
      <c r="B47" s="61" t="s">
        <v>63</v>
      </c>
      <c r="C47" s="60">
        <v>171</v>
      </c>
      <c r="D47" s="46">
        <f>136+35</f>
        <v>171</v>
      </c>
      <c r="E47" s="47">
        <f t="shared" ref="E47:E52" si="16">D47/C47</f>
        <v>1</v>
      </c>
      <c r="F47" s="48">
        <v>171</v>
      </c>
      <c r="G47" s="49">
        <f t="shared" ref="G47:G52" si="17">F47/C47</f>
        <v>1</v>
      </c>
      <c r="H47" s="50">
        <v>171</v>
      </c>
      <c r="I47" s="51">
        <f t="shared" ref="I47:I52" si="18">H47/C47</f>
        <v>1</v>
      </c>
      <c r="J47" s="52">
        <v>136</v>
      </c>
      <c r="K47" s="53">
        <v>1</v>
      </c>
      <c r="L47" s="54"/>
      <c r="Q47" s="67"/>
    </row>
    <row r="48" spans="1:17" s="55" customFormat="1" x14ac:dyDescent="0.25">
      <c r="A48" s="60">
        <v>2</v>
      </c>
      <c r="B48" s="61" t="s">
        <v>64</v>
      </c>
      <c r="C48" s="60">
        <v>112</v>
      </c>
      <c r="D48" s="46">
        <v>112</v>
      </c>
      <c r="E48" s="47">
        <f t="shared" si="16"/>
        <v>1</v>
      </c>
      <c r="F48" s="48">
        <v>112</v>
      </c>
      <c r="G48" s="49">
        <f t="shared" si="17"/>
        <v>1</v>
      </c>
      <c r="H48" s="50">
        <v>112</v>
      </c>
      <c r="I48" s="51">
        <f t="shared" si="18"/>
        <v>1</v>
      </c>
      <c r="J48" s="52">
        <v>112</v>
      </c>
      <c r="K48" s="53">
        <f>J48/H48</f>
        <v>1</v>
      </c>
      <c r="L48" s="54"/>
      <c r="Q48" s="67"/>
    </row>
    <row r="49" spans="1:17" s="55" customFormat="1" x14ac:dyDescent="0.25">
      <c r="A49" s="60">
        <v>3</v>
      </c>
      <c r="B49" s="61" t="s">
        <v>65</v>
      </c>
      <c r="C49" s="60">
        <v>78</v>
      </c>
      <c r="D49" s="46">
        <v>78</v>
      </c>
      <c r="E49" s="47">
        <f t="shared" si="16"/>
        <v>1</v>
      </c>
      <c r="F49" s="48">
        <v>78</v>
      </c>
      <c r="G49" s="49">
        <f t="shared" si="17"/>
        <v>1</v>
      </c>
      <c r="H49" s="50">
        <v>78</v>
      </c>
      <c r="I49" s="51">
        <f t="shared" si="18"/>
        <v>1</v>
      </c>
      <c r="J49" s="52">
        <v>78</v>
      </c>
      <c r="K49" s="53">
        <f t="shared" ref="K49:K50" si="19">J49/H49</f>
        <v>1</v>
      </c>
      <c r="L49" s="54"/>
      <c r="Q49" s="67"/>
    </row>
    <row r="50" spans="1:17" s="55" customFormat="1" x14ac:dyDescent="0.25">
      <c r="A50" s="60">
        <v>4</v>
      </c>
      <c r="B50" s="61" t="s">
        <v>66</v>
      </c>
      <c r="C50" s="60">
        <v>89</v>
      </c>
      <c r="D50" s="46">
        <v>89</v>
      </c>
      <c r="E50" s="47">
        <f t="shared" si="16"/>
        <v>1</v>
      </c>
      <c r="F50" s="48">
        <v>89</v>
      </c>
      <c r="G50" s="49">
        <f t="shared" si="17"/>
        <v>1</v>
      </c>
      <c r="H50" s="50">
        <v>89</v>
      </c>
      <c r="I50" s="51">
        <f t="shared" si="18"/>
        <v>1</v>
      </c>
      <c r="J50" s="52">
        <v>89</v>
      </c>
      <c r="K50" s="53">
        <f t="shared" si="19"/>
        <v>1</v>
      </c>
      <c r="L50" s="54"/>
      <c r="Q50" s="67"/>
    </row>
    <row r="51" spans="1:17" s="55" customFormat="1" x14ac:dyDescent="0.25">
      <c r="A51" s="60">
        <v>5</v>
      </c>
      <c r="B51" s="61" t="s">
        <v>67</v>
      </c>
      <c r="C51" s="60">
        <v>43</v>
      </c>
      <c r="D51" s="46">
        <v>43</v>
      </c>
      <c r="E51" s="47">
        <f t="shared" si="16"/>
        <v>1</v>
      </c>
      <c r="F51" s="48">
        <v>43</v>
      </c>
      <c r="G51" s="49">
        <f t="shared" si="17"/>
        <v>1</v>
      </c>
      <c r="H51" s="50">
        <v>43</v>
      </c>
      <c r="I51" s="51">
        <f t="shared" si="18"/>
        <v>1</v>
      </c>
      <c r="J51" s="52">
        <v>43</v>
      </c>
      <c r="K51" s="53">
        <f>J51/H51</f>
        <v>1</v>
      </c>
      <c r="L51" s="54"/>
    </row>
    <row r="52" spans="1:17" s="59" customFormat="1" x14ac:dyDescent="0.25">
      <c r="A52" s="175" t="s">
        <v>46</v>
      </c>
      <c r="B52" s="175"/>
      <c r="C52" s="56">
        <f>SUM(C47:C51)</f>
        <v>493</v>
      </c>
      <c r="D52" s="56">
        <f>SUM(D47:D51)</f>
        <v>493</v>
      </c>
      <c r="E52" s="57">
        <f t="shared" si="16"/>
        <v>1</v>
      </c>
      <c r="F52" s="56">
        <f>SUM(F47:F51)</f>
        <v>493</v>
      </c>
      <c r="G52" s="57">
        <f t="shared" si="17"/>
        <v>1</v>
      </c>
      <c r="H52" s="56">
        <f>SUM(H47:H51)</f>
        <v>493</v>
      </c>
      <c r="I52" s="57">
        <f t="shared" si="18"/>
        <v>1</v>
      </c>
      <c r="J52" s="56">
        <f>SUM(J47:J51)</f>
        <v>458</v>
      </c>
      <c r="K52" s="57">
        <v>1</v>
      </c>
      <c r="L52" s="58"/>
    </row>
    <row r="53" spans="1:17" s="55" customFormat="1" x14ac:dyDescent="0.25">
      <c r="A53" s="313" t="s">
        <v>68</v>
      </c>
      <c r="B53" s="314"/>
      <c r="C53" s="314"/>
      <c r="D53" s="314"/>
      <c r="E53" s="314"/>
      <c r="F53" s="314"/>
      <c r="G53" s="314"/>
      <c r="H53" s="314"/>
      <c r="I53" s="314"/>
      <c r="J53" s="314"/>
      <c r="K53" s="315"/>
      <c r="L53" s="54"/>
    </row>
    <row r="54" spans="1:17" s="55" customFormat="1" x14ac:dyDescent="0.25">
      <c r="A54" s="60">
        <v>1</v>
      </c>
      <c r="B54" s="61" t="s">
        <v>69</v>
      </c>
      <c r="C54" s="60">
        <f>244</f>
        <v>244</v>
      </c>
      <c r="D54" s="46">
        <v>244</v>
      </c>
      <c r="E54" s="64">
        <f>D54/C54</f>
        <v>1</v>
      </c>
      <c r="F54" s="48">
        <v>244</v>
      </c>
      <c r="G54" s="65">
        <f t="shared" ref="G54:G72" si="20">F54/C54</f>
        <v>1</v>
      </c>
      <c r="H54" s="50">
        <v>244</v>
      </c>
      <c r="I54" s="66">
        <f t="shared" ref="I54:I72" si="21">H54/C54</f>
        <v>1</v>
      </c>
      <c r="J54" s="52">
        <f>244-27</f>
        <v>217</v>
      </c>
      <c r="K54" s="53">
        <v>1</v>
      </c>
      <c r="L54" s="54"/>
    </row>
    <row r="55" spans="1:17" s="55" customFormat="1" x14ac:dyDescent="0.25">
      <c r="A55" s="60">
        <v>2</v>
      </c>
      <c r="B55" s="61" t="s">
        <v>70</v>
      </c>
      <c r="C55" s="60">
        <v>74</v>
      </c>
      <c r="D55" s="46">
        <v>74</v>
      </c>
      <c r="E55" s="64">
        <f t="shared" ref="E55:E71" si="22">D55/C55</f>
        <v>1</v>
      </c>
      <c r="F55" s="48">
        <v>74</v>
      </c>
      <c r="G55" s="49">
        <f t="shared" si="20"/>
        <v>1</v>
      </c>
      <c r="H55" s="50">
        <v>74</v>
      </c>
      <c r="I55" s="51">
        <f t="shared" si="21"/>
        <v>1</v>
      </c>
      <c r="J55" s="52">
        <v>74</v>
      </c>
      <c r="K55" s="53">
        <f t="shared" ref="K55:K71" si="23">J55/C55</f>
        <v>1</v>
      </c>
      <c r="L55" s="54"/>
    </row>
    <row r="56" spans="1:17" s="55" customFormat="1" x14ac:dyDescent="0.25">
      <c r="A56" s="60">
        <v>3</v>
      </c>
      <c r="B56" s="61" t="s">
        <v>71</v>
      </c>
      <c r="C56" s="60">
        <v>58</v>
      </c>
      <c r="D56" s="46">
        <v>58</v>
      </c>
      <c r="E56" s="64">
        <f t="shared" si="22"/>
        <v>1</v>
      </c>
      <c r="F56" s="48">
        <v>58</v>
      </c>
      <c r="G56" s="49">
        <f t="shared" si="20"/>
        <v>1</v>
      </c>
      <c r="H56" s="50">
        <v>58</v>
      </c>
      <c r="I56" s="51">
        <f t="shared" si="21"/>
        <v>1</v>
      </c>
      <c r="J56" s="52">
        <v>58</v>
      </c>
      <c r="K56" s="53">
        <f t="shared" si="23"/>
        <v>1</v>
      </c>
      <c r="L56" s="54"/>
    </row>
    <row r="57" spans="1:17" s="55" customFormat="1" x14ac:dyDescent="0.25">
      <c r="A57" s="60">
        <v>4</v>
      </c>
      <c r="B57" s="61" t="s">
        <v>72</v>
      </c>
      <c r="C57" s="60">
        <v>48</v>
      </c>
      <c r="D57" s="46">
        <v>48</v>
      </c>
      <c r="E57" s="64">
        <f t="shared" si="22"/>
        <v>1</v>
      </c>
      <c r="F57" s="48">
        <v>48</v>
      </c>
      <c r="G57" s="65">
        <f t="shared" si="20"/>
        <v>1</v>
      </c>
      <c r="H57" s="50">
        <v>48</v>
      </c>
      <c r="I57" s="51">
        <f t="shared" si="21"/>
        <v>1</v>
      </c>
      <c r="J57" s="52">
        <v>47</v>
      </c>
      <c r="K57" s="53">
        <f t="shared" si="23"/>
        <v>0.97916666666666663</v>
      </c>
      <c r="L57" s="54"/>
    </row>
    <row r="58" spans="1:17" s="55" customFormat="1" x14ac:dyDescent="0.25">
      <c r="A58" s="60">
        <v>5</v>
      </c>
      <c r="B58" s="61" t="s">
        <v>73</v>
      </c>
      <c r="C58" s="60">
        <v>53</v>
      </c>
      <c r="D58" s="46">
        <v>53</v>
      </c>
      <c r="E58" s="64">
        <f t="shared" si="22"/>
        <v>1</v>
      </c>
      <c r="F58" s="48">
        <v>53</v>
      </c>
      <c r="G58" s="49">
        <f t="shared" si="20"/>
        <v>1</v>
      </c>
      <c r="H58" s="50">
        <v>53</v>
      </c>
      <c r="I58" s="51">
        <f t="shared" si="21"/>
        <v>1</v>
      </c>
      <c r="J58" s="52">
        <v>53</v>
      </c>
      <c r="K58" s="53">
        <f t="shared" si="23"/>
        <v>1</v>
      </c>
      <c r="L58" s="54"/>
    </row>
    <row r="59" spans="1:17" s="55" customFormat="1" x14ac:dyDescent="0.25">
      <c r="A59" s="60">
        <v>6</v>
      </c>
      <c r="B59" s="61" t="s">
        <v>74</v>
      </c>
      <c r="C59" s="60">
        <v>22</v>
      </c>
      <c r="D59" s="46">
        <v>22</v>
      </c>
      <c r="E59" s="64">
        <f t="shared" si="22"/>
        <v>1</v>
      </c>
      <c r="F59" s="48">
        <v>22</v>
      </c>
      <c r="G59" s="49">
        <f t="shared" si="20"/>
        <v>1</v>
      </c>
      <c r="H59" s="50">
        <v>22</v>
      </c>
      <c r="I59" s="51">
        <f t="shared" si="21"/>
        <v>1</v>
      </c>
      <c r="J59" s="52">
        <v>22</v>
      </c>
      <c r="K59" s="53">
        <f t="shared" si="23"/>
        <v>1</v>
      </c>
      <c r="L59" s="54"/>
    </row>
    <row r="60" spans="1:17" s="55" customFormat="1" x14ac:dyDescent="0.25">
      <c r="A60" s="60">
        <v>7</v>
      </c>
      <c r="B60" s="61" t="s">
        <v>75</v>
      </c>
      <c r="C60" s="60">
        <v>57</v>
      </c>
      <c r="D60" s="46">
        <v>57</v>
      </c>
      <c r="E60" s="64">
        <f t="shared" si="22"/>
        <v>1</v>
      </c>
      <c r="F60" s="48">
        <v>57</v>
      </c>
      <c r="G60" s="49">
        <f t="shared" si="20"/>
        <v>1</v>
      </c>
      <c r="H60" s="50">
        <v>57</v>
      </c>
      <c r="I60" s="51">
        <f t="shared" si="21"/>
        <v>1</v>
      </c>
      <c r="J60" s="52">
        <v>57</v>
      </c>
      <c r="K60" s="53">
        <f t="shared" si="23"/>
        <v>1</v>
      </c>
      <c r="L60" s="54"/>
    </row>
    <row r="61" spans="1:17" s="55" customFormat="1" x14ac:dyDescent="0.25">
      <c r="A61" s="60">
        <v>8</v>
      </c>
      <c r="B61" s="61" t="s">
        <v>76</v>
      </c>
      <c r="C61" s="60">
        <v>23</v>
      </c>
      <c r="D61" s="46">
        <v>23</v>
      </c>
      <c r="E61" s="64">
        <f t="shared" si="22"/>
        <v>1</v>
      </c>
      <c r="F61" s="48">
        <v>23</v>
      </c>
      <c r="G61" s="49">
        <f t="shared" si="20"/>
        <v>1</v>
      </c>
      <c r="H61" s="50">
        <v>23</v>
      </c>
      <c r="I61" s="51">
        <f t="shared" si="21"/>
        <v>1</v>
      </c>
      <c r="J61" s="52">
        <v>23</v>
      </c>
      <c r="K61" s="53">
        <f t="shared" si="23"/>
        <v>1</v>
      </c>
      <c r="L61" s="54"/>
    </row>
    <row r="62" spans="1:17" s="55" customFormat="1" x14ac:dyDescent="0.25">
      <c r="A62" s="60">
        <v>9</v>
      </c>
      <c r="B62" s="61" t="s">
        <v>77</v>
      </c>
      <c r="C62" s="60">
        <v>28</v>
      </c>
      <c r="D62" s="46">
        <v>28</v>
      </c>
      <c r="E62" s="64">
        <f t="shared" si="22"/>
        <v>1</v>
      </c>
      <c r="F62" s="48">
        <v>28</v>
      </c>
      <c r="G62" s="49">
        <f t="shared" si="20"/>
        <v>1</v>
      </c>
      <c r="H62" s="50">
        <v>28</v>
      </c>
      <c r="I62" s="51">
        <f t="shared" si="21"/>
        <v>1</v>
      </c>
      <c r="J62" s="52">
        <v>28</v>
      </c>
      <c r="K62" s="53">
        <f t="shared" si="23"/>
        <v>1</v>
      </c>
      <c r="L62" s="54"/>
    </row>
    <row r="63" spans="1:17" s="55" customFormat="1" x14ac:dyDescent="0.25">
      <c r="A63" s="60">
        <v>10</v>
      </c>
      <c r="B63" s="61" t="s">
        <v>78</v>
      </c>
      <c r="C63" s="60">
        <v>9</v>
      </c>
      <c r="D63" s="46">
        <v>9</v>
      </c>
      <c r="E63" s="64">
        <f t="shared" si="22"/>
        <v>1</v>
      </c>
      <c r="F63" s="48">
        <v>9</v>
      </c>
      <c r="G63" s="49">
        <f t="shared" si="20"/>
        <v>1</v>
      </c>
      <c r="H63" s="50">
        <v>9</v>
      </c>
      <c r="I63" s="51">
        <f t="shared" si="21"/>
        <v>1</v>
      </c>
      <c r="J63" s="52">
        <v>9</v>
      </c>
      <c r="K63" s="53">
        <f t="shared" si="23"/>
        <v>1</v>
      </c>
      <c r="L63" s="54"/>
    </row>
    <row r="64" spans="1:17" s="55" customFormat="1" x14ac:dyDescent="0.25">
      <c r="A64" s="60">
        <v>11</v>
      </c>
      <c r="B64" s="61" t="s">
        <v>79</v>
      </c>
      <c r="C64" s="60">
        <v>10</v>
      </c>
      <c r="D64" s="46">
        <v>10</v>
      </c>
      <c r="E64" s="64">
        <f t="shared" si="22"/>
        <v>1</v>
      </c>
      <c r="F64" s="48">
        <v>10</v>
      </c>
      <c r="G64" s="49">
        <f t="shared" si="20"/>
        <v>1</v>
      </c>
      <c r="H64" s="50">
        <v>10</v>
      </c>
      <c r="I64" s="51">
        <f t="shared" si="21"/>
        <v>1</v>
      </c>
      <c r="J64" s="52">
        <v>10</v>
      </c>
      <c r="K64" s="53">
        <f t="shared" si="23"/>
        <v>1</v>
      </c>
      <c r="L64" s="54"/>
    </row>
    <row r="65" spans="1:12" s="55" customFormat="1" x14ac:dyDescent="0.25">
      <c r="A65" s="60">
        <v>12</v>
      </c>
      <c r="B65" s="61" t="s">
        <v>80</v>
      </c>
      <c r="C65" s="60">
        <v>11</v>
      </c>
      <c r="D65" s="46">
        <v>11</v>
      </c>
      <c r="E65" s="64">
        <f t="shared" si="22"/>
        <v>1</v>
      </c>
      <c r="F65" s="48">
        <v>11</v>
      </c>
      <c r="G65" s="49">
        <f t="shared" si="20"/>
        <v>1</v>
      </c>
      <c r="H65" s="50">
        <v>11</v>
      </c>
      <c r="I65" s="51">
        <f t="shared" si="21"/>
        <v>1</v>
      </c>
      <c r="J65" s="52">
        <v>11</v>
      </c>
      <c r="K65" s="53">
        <f t="shared" si="23"/>
        <v>1</v>
      </c>
      <c r="L65" s="54"/>
    </row>
    <row r="66" spans="1:12" s="55" customFormat="1" x14ac:dyDescent="0.25">
      <c r="A66" s="60">
        <v>13</v>
      </c>
      <c r="B66" s="61" t="s">
        <v>81</v>
      </c>
      <c r="C66" s="60">
        <v>7</v>
      </c>
      <c r="D66" s="46">
        <v>7</v>
      </c>
      <c r="E66" s="64">
        <f t="shared" si="22"/>
        <v>1</v>
      </c>
      <c r="F66" s="48">
        <v>7</v>
      </c>
      <c r="G66" s="49">
        <f t="shared" si="20"/>
        <v>1</v>
      </c>
      <c r="H66" s="50">
        <v>7</v>
      </c>
      <c r="I66" s="51">
        <f t="shared" si="21"/>
        <v>1</v>
      </c>
      <c r="J66" s="52">
        <v>7</v>
      </c>
      <c r="K66" s="53">
        <f t="shared" si="23"/>
        <v>1</v>
      </c>
      <c r="L66" s="54"/>
    </row>
    <row r="67" spans="1:12" s="55" customFormat="1" x14ac:dyDescent="0.25">
      <c r="A67" s="60">
        <v>14</v>
      </c>
      <c r="B67" s="61" t="s">
        <v>82</v>
      </c>
      <c r="C67" s="60">
        <v>8</v>
      </c>
      <c r="D67" s="46">
        <v>8</v>
      </c>
      <c r="E67" s="64">
        <f t="shared" si="22"/>
        <v>1</v>
      </c>
      <c r="F67" s="48">
        <v>8</v>
      </c>
      <c r="G67" s="49">
        <f t="shared" si="20"/>
        <v>1</v>
      </c>
      <c r="H67" s="50">
        <v>8</v>
      </c>
      <c r="I67" s="51">
        <f t="shared" si="21"/>
        <v>1</v>
      </c>
      <c r="J67" s="52">
        <v>8</v>
      </c>
      <c r="K67" s="53">
        <f t="shared" si="23"/>
        <v>1</v>
      </c>
      <c r="L67" s="54"/>
    </row>
    <row r="68" spans="1:12" s="55" customFormat="1" x14ac:dyDescent="0.25">
      <c r="A68" s="60">
        <v>15</v>
      </c>
      <c r="B68" s="61" t="s">
        <v>83</v>
      </c>
      <c r="C68" s="60">
        <v>21</v>
      </c>
      <c r="D68" s="46">
        <v>21</v>
      </c>
      <c r="E68" s="64">
        <f t="shared" si="22"/>
        <v>1</v>
      </c>
      <c r="F68" s="48">
        <v>21</v>
      </c>
      <c r="G68" s="49">
        <f t="shared" si="20"/>
        <v>1</v>
      </c>
      <c r="H68" s="50">
        <v>21</v>
      </c>
      <c r="I68" s="51">
        <f t="shared" si="21"/>
        <v>1</v>
      </c>
      <c r="J68" s="52">
        <v>21</v>
      </c>
      <c r="K68" s="53">
        <f t="shared" si="23"/>
        <v>1</v>
      </c>
      <c r="L68" s="54"/>
    </row>
    <row r="69" spans="1:12" s="55" customFormat="1" x14ac:dyDescent="0.25">
      <c r="A69" s="60">
        <v>16</v>
      </c>
      <c r="B69" s="61" t="s">
        <v>84</v>
      </c>
      <c r="C69" s="60">
        <v>14</v>
      </c>
      <c r="D69" s="46">
        <v>14</v>
      </c>
      <c r="E69" s="64">
        <f t="shared" si="22"/>
        <v>1</v>
      </c>
      <c r="F69" s="48">
        <v>14</v>
      </c>
      <c r="G69" s="49">
        <f t="shared" si="20"/>
        <v>1</v>
      </c>
      <c r="H69" s="50">
        <v>14</v>
      </c>
      <c r="I69" s="51">
        <f t="shared" si="21"/>
        <v>1</v>
      </c>
      <c r="J69" s="52">
        <v>14</v>
      </c>
      <c r="K69" s="53">
        <f t="shared" si="23"/>
        <v>1</v>
      </c>
      <c r="L69" s="54"/>
    </row>
    <row r="70" spans="1:12" s="55" customFormat="1" x14ac:dyDescent="0.25">
      <c r="A70" s="60">
        <v>17</v>
      </c>
      <c r="B70" s="61" t="s">
        <v>85</v>
      </c>
      <c r="C70" s="60">
        <v>8</v>
      </c>
      <c r="D70" s="46">
        <v>8</v>
      </c>
      <c r="E70" s="64">
        <f t="shared" si="22"/>
        <v>1</v>
      </c>
      <c r="F70" s="48">
        <v>8</v>
      </c>
      <c r="G70" s="49">
        <f t="shared" si="20"/>
        <v>1</v>
      </c>
      <c r="H70" s="50">
        <v>8</v>
      </c>
      <c r="I70" s="51">
        <f t="shared" si="21"/>
        <v>1</v>
      </c>
      <c r="J70" s="52">
        <v>8</v>
      </c>
      <c r="K70" s="53">
        <f t="shared" si="23"/>
        <v>1</v>
      </c>
      <c r="L70" s="54"/>
    </row>
    <row r="71" spans="1:12" s="55" customFormat="1" x14ac:dyDescent="0.25">
      <c r="A71" s="60">
        <v>18</v>
      </c>
      <c r="B71" s="61" t="s">
        <v>86</v>
      </c>
      <c r="C71" s="60">
        <v>3</v>
      </c>
      <c r="D71" s="46">
        <v>3</v>
      </c>
      <c r="E71" s="64">
        <f t="shared" si="22"/>
        <v>1</v>
      </c>
      <c r="F71" s="48">
        <v>3</v>
      </c>
      <c r="G71" s="49">
        <f t="shared" si="20"/>
        <v>1</v>
      </c>
      <c r="H71" s="50">
        <v>3</v>
      </c>
      <c r="I71" s="51">
        <f t="shared" si="21"/>
        <v>1</v>
      </c>
      <c r="J71" s="52">
        <v>0</v>
      </c>
      <c r="K71" s="53">
        <f t="shared" si="23"/>
        <v>0</v>
      </c>
      <c r="L71" s="54"/>
    </row>
    <row r="72" spans="1:12" s="59" customFormat="1" x14ac:dyDescent="0.25">
      <c r="A72" s="175" t="s">
        <v>46</v>
      </c>
      <c r="B72" s="175"/>
      <c r="C72" s="56">
        <f>SUM(C54:C71)</f>
        <v>698</v>
      </c>
      <c r="D72" s="56">
        <f>SUM(D54:D71)</f>
        <v>698</v>
      </c>
      <c r="E72" s="57">
        <f>D72/C72</f>
        <v>1</v>
      </c>
      <c r="F72" s="56">
        <f>SUM(F54:F71)</f>
        <v>698</v>
      </c>
      <c r="G72" s="57">
        <f t="shared" si="20"/>
        <v>1</v>
      </c>
      <c r="H72" s="56">
        <f>SUM(H54:H71)</f>
        <v>698</v>
      </c>
      <c r="I72" s="57">
        <f t="shared" si="21"/>
        <v>1</v>
      </c>
      <c r="J72" s="56">
        <f>SUM(J54:J71)</f>
        <v>667</v>
      </c>
      <c r="K72" s="57">
        <f>J72/681</f>
        <v>0.97944199706314239</v>
      </c>
      <c r="L72" s="58"/>
    </row>
    <row r="73" spans="1:12" s="55" customFormat="1" x14ac:dyDescent="0.25">
      <c r="A73" s="313" t="s">
        <v>18</v>
      </c>
      <c r="B73" s="314"/>
      <c r="C73" s="314"/>
      <c r="D73" s="314"/>
      <c r="E73" s="314"/>
      <c r="F73" s="314"/>
      <c r="G73" s="314"/>
      <c r="H73" s="314"/>
      <c r="I73" s="314"/>
      <c r="J73" s="314"/>
      <c r="K73" s="314"/>
      <c r="L73" s="43"/>
    </row>
    <row r="74" spans="1:12" s="55" customFormat="1" x14ac:dyDescent="0.25">
      <c r="A74" s="60">
        <v>1</v>
      </c>
      <c r="B74" s="61" t="s">
        <v>87</v>
      </c>
      <c r="C74" s="60">
        <v>56</v>
      </c>
      <c r="D74" s="46">
        <v>56</v>
      </c>
      <c r="E74" s="47">
        <f>D74/C74</f>
        <v>1</v>
      </c>
      <c r="F74" s="48">
        <v>56</v>
      </c>
      <c r="G74" s="49">
        <f t="shared" ref="G74:G86" si="24">F74/C74</f>
        <v>1</v>
      </c>
      <c r="H74" s="50">
        <v>56</v>
      </c>
      <c r="I74" s="51">
        <f t="shared" ref="I74:I86" si="25">H74/C74</f>
        <v>1</v>
      </c>
      <c r="J74" s="52">
        <v>45</v>
      </c>
      <c r="K74" s="53">
        <f t="shared" ref="K74:K86" si="26">J74/C74</f>
        <v>0.8035714285714286</v>
      </c>
      <c r="L74" s="54"/>
    </row>
    <row r="75" spans="1:12" s="55" customFormat="1" x14ac:dyDescent="0.25">
      <c r="A75" s="60">
        <v>2</v>
      </c>
      <c r="B75" s="61" t="s">
        <v>88</v>
      </c>
      <c r="C75" s="60">
        <v>106</v>
      </c>
      <c r="D75" s="46">
        <v>106</v>
      </c>
      <c r="E75" s="47">
        <f t="shared" ref="E75:E85" si="27">D75/C75</f>
        <v>1</v>
      </c>
      <c r="F75" s="48">
        <v>106</v>
      </c>
      <c r="G75" s="49">
        <f t="shared" si="24"/>
        <v>1</v>
      </c>
      <c r="H75" s="50">
        <v>106</v>
      </c>
      <c r="I75" s="51">
        <f t="shared" si="25"/>
        <v>1</v>
      </c>
      <c r="J75" s="52">
        <v>97</v>
      </c>
      <c r="K75" s="53">
        <f t="shared" si="26"/>
        <v>0.91509433962264153</v>
      </c>
      <c r="L75" s="54"/>
    </row>
    <row r="76" spans="1:12" s="55" customFormat="1" x14ac:dyDescent="0.25">
      <c r="A76" s="60">
        <v>3</v>
      </c>
      <c r="B76" s="61" t="s">
        <v>89</v>
      </c>
      <c r="C76" s="60">
        <v>13</v>
      </c>
      <c r="D76" s="46">
        <v>13</v>
      </c>
      <c r="E76" s="47">
        <f t="shared" si="27"/>
        <v>1</v>
      </c>
      <c r="F76" s="48">
        <v>13</v>
      </c>
      <c r="G76" s="49">
        <f t="shared" si="24"/>
        <v>1</v>
      </c>
      <c r="H76" s="50">
        <v>13</v>
      </c>
      <c r="I76" s="51">
        <f t="shared" si="25"/>
        <v>1</v>
      </c>
      <c r="J76" s="52">
        <v>13</v>
      </c>
      <c r="K76" s="53">
        <f t="shared" si="26"/>
        <v>1</v>
      </c>
      <c r="L76" s="54"/>
    </row>
    <row r="77" spans="1:12" s="55" customFormat="1" x14ac:dyDescent="0.25">
      <c r="A77" s="60">
        <v>4</v>
      </c>
      <c r="B77" s="61" t="s">
        <v>90</v>
      </c>
      <c r="C77" s="60">
        <v>23</v>
      </c>
      <c r="D77" s="46">
        <v>23</v>
      </c>
      <c r="E77" s="47">
        <f t="shared" si="27"/>
        <v>1</v>
      </c>
      <c r="F77" s="48">
        <v>23</v>
      </c>
      <c r="G77" s="49">
        <f t="shared" si="24"/>
        <v>1</v>
      </c>
      <c r="H77" s="50">
        <v>23</v>
      </c>
      <c r="I77" s="51">
        <f t="shared" si="25"/>
        <v>1</v>
      </c>
      <c r="J77" s="52">
        <v>23</v>
      </c>
      <c r="K77" s="53">
        <f t="shared" si="26"/>
        <v>1</v>
      </c>
      <c r="L77" s="54"/>
    </row>
    <row r="78" spans="1:12" s="55" customFormat="1" x14ac:dyDescent="0.25">
      <c r="A78" s="60">
        <v>5</v>
      </c>
      <c r="B78" s="61" t="s">
        <v>91</v>
      </c>
      <c r="C78" s="60">
        <v>153</v>
      </c>
      <c r="D78" s="46">
        <v>153</v>
      </c>
      <c r="E78" s="47">
        <f t="shared" si="27"/>
        <v>1</v>
      </c>
      <c r="F78" s="48">
        <v>153</v>
      </c>
      <c r="G78" s="49">
        <f t="shared" si="24"/>
        <v>1</v>
      </c>
      <c r="H78" s="50">
        <v>153</v>
      </c>
      <c r="I78" s="51">
        <f t="shared" si="25"/>
        <v>1</v>
      </c>
      <c r="J78" s="52">
        <v>135</v>
      </c>
      <c r="K78" s="53">
        <f t="shared" si="26"/>
        <v>0.88235294117647056</v>
      </c>
      <c r="L78" s="54"/>
    </row>
    <row r="79" spans="1:12" s="55" customFormat="1" x14ac:dyDescent="0.25">
      <c r="A79" s="60">
        <v>6</v>
      </c>
      <c r="B79" s="61" t="s">
        <v>92</v>
      </c>
      <c r="C79" s="60">
        <v>52</v>
      </c>
      <c r="D79" s="46">
        <v>52</v>
      </c>
      <c r="E79" s="47">
        <f t="shared" si="27"/>
        <v>1</v>
      </c>
      <c r="F79" s="48">
        <v>52</v>
      </c>
      <c r="G79" s="49">
        <f t="shared" si="24"/>
        <v>1</v>
      </c>
      <c r="H79" s="50">
        <v>52</v>
      </c>
      <c r="I79" s="51">
        <f t="shared" si="25"/>
        <v>1</v>
      </c>
      <c r="J79" s="52">
        <v>52</v>
      </c>
      <c r="K79" s="53">
        <f t="shared" si="26"/>
        <v>1</v>
      </c>
      <c r="L79" s="54"/>
    </row>
    <row r="80" spans="1:12" s="55" customFormat="1" x14ac:dyDescent="0.25">
      <c r="A80" s="60">
        <v>7</v>
      </c>
      <c r="B80" s="61" t="s">
        <v>93</v>
      </c>
      <c r="C80" s="60">
        <v>43</v>
      </c>
      <c r="D80" s="46">
        <v>43</v>
      </c>
      <c r="E80" s="47">
        <f t="shared" si="27"/>
        <v>1</v>
      </c>
      <c r="F80" s="48">
        <v>43</v>
      </c>
      <c r="G80" s="49">
        <f t="shared" si="24"/>
        <v>1</v>
      </c>
      <c r="H80" s="50">
        <v>43</v>
      </c>
      <c r="I80" s="51">
        <f t="shared" si="25"/>
        <v>1</v>
      </c>
      <c r="J80" s="52">
        <v>37</v>
      </c>
      <c r="K80" s="53">
        <f t="shared" si="26"/>
        <v>0.86046511627906974</v>
      </c>
      <c r="L80" s="54"/>
    </row>
    <row r="81" spans="1:12" s="55" customFormat="1" x14ac:dyDescent="0.25">
      <c r="A81" s="60">
        <v>8</v>
      </c>
      <c r="B81" s="61" t="s">
        <v>94</v>
      </c>
      <c r="C81" s="60">
        <v>25</v>
      </c>
      <c r="D81" s="46">
        <v>25</v>
      </c>
      <c r="E81" s="47">
        <f t="shared" si="27"/>
        <v>1</v>
      </c>
      <c r="F81" s="48">
        <v>25</v>
      </c>
      <c r="G81" s="49">
        <f t="shared" si="24"/>
        <v>1</v>
      </c>
      <c r="H81" s="50">
        <v>25</v>
      </c>
      <c r="I81" s="51">
        <f t="shared" si="25"/>
        <v>1</v>
      </c>
      <c r="J81" s="52">
        <v>25</v>
      </c>
      <c r="K81" s="53">
        <f t="shared" si="26"/>
        <v>1</v>
      </c>
      <c r="L81" s="54"/>
    </row>
    <row r="82" spans="1:12" s="55" customFormat="1" x14ac:dyDescent="0.25">
      <c r="A82" s="60">
        <v>9</v>
      </c>
      <c r="B82" s="61" t="s">
        <v>95</v>
      </c>
      <c r="C82" s="60">
        <v>61</v>
      </c>
      <c r="D82" s="46">
        <v>61</v>
      </c>
      <c r="E82" s="47">
        <f t="shared" si="27"/>
        <v>1</v>
      </c>
      <c r="F82" s="48">
        <v>61</v>
      </c>
      <c r="G82" s="49">
        <f t="shared" si="24"/>
        <v>1</v>
      </c>
      <c r="H82" s="50">
        <v>61</v>
      </c>
      <c r="I82" s="51">
        <f t="shared" si="25"/>
        <v>1</v>
      </c>
      <c r="J82" s="52">
        <v>61</v>
      </c>
      <c r="K82" s="53">
        <f t="shared" si="26"/>
        <v>1</v>
      </c>
      <c r="L82" s="54"/>
    </row>
    <row r="83" spans="1:12" s="55" customFormat="1" x14ac:dyDescent="0.25">
      <c r="A83" s="60">
        <v>10</v>
      </c>
      <c r="B83" s="61" t="s">
        <v>96</v>
      </c>
      <c r="C83" s="60">
        <v>109</v>
      </c>
      <c r="D83" s="46">
        <v>109</v>
      </c>
      <c r="E83" s="47">
        <f t="shared" si="27"/>
        <v>1</v>
      </c>
      <c r="F83" s="48">
        <v>109</v>
      </c>
      <c r="G83" s="49">
        <f t="shared" si="24"/>
        <v>1</v>
      </c>
      <c r="H83" s="50">
        <v>109</v>
      </c>
      <c r="I83" s="51">
        <f t="shared" si="25"/>
        <v>1</v>
      </c>
      <c r="J83" s="52">
        <v>79</v>
      </c>
      <c r="K83" s="53">
        <f t="shared" si="26"/>
        <v>0.72477064220183485</v>
      </c>
      <c r="L83" s="54"/>
    </row>
    <row r="84" spans="1:12" s="55" customFormat="1" x14ac:dyDescent="0.25">
      <c r="A84" s="60">
        <v>11</v>
      </c>
      <c r="B84" s="61" t="s">
        <v>97</v>
      </c>
      <c r="C84" s="60">
        <v>24</v>
      </c>
      <c r="D84" s="46">
        <v>24</v>
      </c>
      <c r="E84" s="47">
        <f t="shared" si="27"/>
        <v>1</v>
      </c>
      <c r="F84" s="48">
        <v>24</v>
      </c>
      <c r="G84" s="49">
        <f t="shared" si="24"/>
        <v>1</v>
      </c>
      <c r="H84" s="50">
        <v>24</v>
      </c>
      <c r="I84" s="51">
        <f t="shared" si="25"/>
        <v>1</v>
      </c>
      <c r="J84" s="52">
        <v>19</v>
      </c>
      <c r="K84" s="53">
        <f t="shared" si="26"/>
        <v>0.79166666666666663</v>
      </c>
      <c r="L84" s="54"/>
    </row>
    <row r="85" spans="1:12" s="55" customFormat="1" x14ac:dyDescent="0.25">
      <c r="A85" s="60">
        <v>12</v>
      </c>
      <c r="B85" s="61" t="s">
        <v>98</v>
      </c>
      <c r="C85" s="60">
        <v>28</v>
      </c>
      <c r="D85" s="46">
        <v>28</v>
      </c>
      <c r="E85" s="47">
        <f t="shared" si="27"/>
        <v>1</v>
      </c>
      <c r="F85" s="48">
        <v>28</v>
      </c>
      <c r="G85" s="49">
        <f t="shared" si="24"/>
        <v>1</v>
      </c>
      <c r="H85" s="50">
        <v>28</v>
      </c>
      <c r="I85" s="51">
        <f t="shared" si="25"/>
        <v>1</v>
      </c>
      <c r="J85" s="52">
        <v>21</v>
      </c>
      <c r="K85" s="53">
        <f t="shared" si="26"/>
        <v>0.75</v>
      </c>
      <c r="L85" s="54"/>
    </row>
    <row r="86" spans="1:12" s="59" customFormat="1" x14ac:dyDescent="0.25">
      <c r="A86" s="175" t="s">
        <v>46</v>
      </c>
      <c r="B86" s="175"/>
      <c r="C86" s="56">
        <f>SUM(C74:C85)</f>
        <v>693</v>
      </c>
      <c r="D86" s="56">
        <f>SUM(D74:D85)</f>
        <v>693</v>
      </c>
      <c r="E86" s="57">
        <f>D86/C86</f>
        <v>1</v>
      </c>
      <c r="F86" s="56">
        <f>SUM(F74:F85)</f>
        <v>693</v>
      </c>
      <c r="G86" s="57">
        <f t="shared" si="24"/>
        <v>1</v>
      </c>
      <c r="H86" s="56">
        <f>SUM(H74:H85)</f>
        <v>693</v>
      </c>
      <c r="I86" s="57">
        <f t="shared" si="25"/>
        <v>1</v>
      </c>
      <c r="J86" s="56">
        <f>SUM(J74:J85)</f>
        <v>607</v>
      </c>
      <c r="K86" s="57">
        <f t="shared" si="26"/>
        <v>0.87590187590187585</v>
      </c>
      <c r="L86" s="58"/>
    </row>
    <row r="87" spans="1:12" s="55" customFormat="1" x14ac:dyDescent="0.25">
      <c r="A87" s="313" t="s">
        <v>19</v>
      </c>
      <c r="B87" s="314"/>
      <c r="C87" s="314"/>
      <c r="D87" s="314"/>
      <c r="E87" s="314"/>
      <c r="F87" s="314"/>
      <c r="G87" s="314"/>
      <c r="H87" s="314"/>
      <c r="I87" s="314"/>
      <c r="J87" s="314"/>
      <c r="K87" s="315"/>
      <c r="L87" s="54"/>
    </row>
    <row r="88" spans="1:12" s="55" customFormat="1" x14ac:dyDescent="0.25">
      <c r="A88" s="60">
        <v>1</v>
      </c>
      <c r="B88" s="61" t="s">
        <v>99</v>
      </c>
      <c r="C88" s="60">
        <v>75</v>
      </c>
      <c r="D88" s="46">
        <v>67</v>
      </c>
      <c r="E88" s="62">
        <f t="shared" ref="E88:E105" si="28">D88/C88</f>
        <v>0.89333333333333331</v>
      </c>
      <c r="F88" s="63">
        <v>73</v>
      </c>
      <c r="G88" s="49">
        <f t="shared" ref="G88:G105" si="29">F88/C88</f>
        <v>0.97333333333333338</v>
      </c>
      <c r="H88" s="50">
        <v>73</v>
      </c>
      <c r="I88" s="68">
        <f t="shared" ref="I88:I105" si="30">H88/C88</f>
        <v>0.97333333333333338</v>
      </c>
      <c r="J88" s="52">
        <v>58</v>
      </c>
      <c r="K88" s="69">
        <f t="shared" ref="K88:K105" si="31">J88/C88</f>
        <v>0.77333333333333332</v>
      </c>
      <c r="L88" s="54"/>
    </row>
    <row r="89" spans="1:12" s="55" customFormat="1" x14ac:dyDescent="0.25">
      <c r="A89" s="60">
        <v>2</v>
      </c>
      <c r="B89" s="61" t="s">
        <v>100</v>
      </c>
      <c r="C89" s="60">
        <v>60</v>
      </c>
      <c r="D89" s="46">
        <v>60</v>
      </c>
      <c r="E89" s="62">
        <f t="shared" si="28"/>
        <v>1</v>
      </c>
      <c r="F89" s="63">
        <v>60</v>
      </c>
      <c r="G89" s="49">
        <f t="shared" si="29"/>
        <v>1</v>
      </c>
      <c r="H89" s="50">
        <v>60</v>
      </c>
      <c r="I89" s="68">
        <f t="shared" si="30"/>
        <v>1</v>
      </c>
      <c r="J89" s="52">
        <v>30</v>
      </c>
      <c r="K89" s="69">
        <f t="shared" si="31"/>
        <v>0.5</v>
      </c>
      <c r="L89" s="54"/>
    </row>
    <row r="90" spans="1:12" s="55" customFormat="1" x14ac:dyDescent="0.25">
      <c r="A90" s="60">
        <v>3</v>
      </c>
      <c r="B90" s="61" t="s">
        <v>101</v>
      </c>
      <c r="C90" s="60">
        <v>27</v>
      </c>
      <c r="D90" s="46">
        <v>27</v>
      </c>
      <c r="E90" s="62">
        <f t="shared" si="28"/>
        <v>1</v>
      </c>
      <c r="F90" s="63">
        <v>27</v>
      </c>
      <c r="G90" s="49">
        <f t="shared" si="29"/>
        <v>1</v>
      </c>
      <c r="H90" s="50">
        <v>27</v>
      </c>
      <c r="I90" s="68">
        <f t="shared" si="30"/>
        <v>1</v>
      </c>
      <c r="J90" s="52">
        <v>27</v>
      </c>
      <c r="K90" s="69">
        <f t="shared" si="31"/>
        <v>1</v>
      </c>
      <c r="L90" s="54"/>
    </row>
    <row r="91" spans="1:12" s="55" customFormat="1" x14ac:dyDescent="0.25">
      <c r="A91" s="60">
        <v>4</v>
      </c>
      <c r="B91" s="61" t="s">
        <v>102</v>
      </c>
      <c r="C91" s="60">
        <v>21</v>
      </c>
      <c r="D91" s="46">
        <v>21</v>
      </c>
      <c r="E91" s="62">
        <f t="shared" si="28"/>
        <v>1</v>
      </c>
      <c r="F91" s="63">
        <v>21</v>
      </c>
      <c r="G91" s="49">
        <f t="shared" si="29"/>
        <v>1</v>
      </c>
      <c r="H91" s="50">
        <v>21</v>
      </c>
      <c r="I91" s="68">
        <f t="shared" si="30"/>
        <v>1</v>
      </c>
      <c r="J91" s="52">
        <v>21</v>
      </c>
      <c r="K91" s="69">
        <f t="shared" si="31"/>
        <v>1</v>
      </c>
      <c r="L91" s="54"/>
    </row>
    <row r="92" spans="1:12" s="55" customFormat="1" x14ac:dyDescent="0.25">
      <c r="A92" s="60">
        <v>5</v>
      </c>
      <c r="B92" s="61" t="s">
        <v>103</v>
      </c>
      <c r="C92" s="60">
        <v>16</v>
      </c>
      <c r="D92" s="46">
        <v>16</v>
      </c>
      <c r="E92" s="62">
        <f t="shared" si="28"/>
        <v>1</v>
      </c>
      <c r="F92" s="63">
        <v>16</v>
      </c>
      <c r="G92" s="49">
        <f t="shared" si="29"/>
        <v>1</v>
      </c>
      <c r="H92" s="50">
        <v>16</v>
      </c>
      <c r="I92" s="68">
        <f t="shared" si="30"/>
        <v>1</v>
      </c>
      <c r="J92" s="52">
        <v>16</v>
      </c>
      <c r="K92" s="69">
        <f t="shared" si="31"/>
        <v>1</v>
      </c>
      <c r="L92" s="54"/>
    </row>
    <row r="93" spans="1:12" s="55" customFormat="1" x14ac:dyDescent="0.25">
      <c r="A93" s="60">
        <v>6</v>
      </c>
      <c r="B93" s="61" t="s">
        <v>104</v>
      </c>
      <c r="C93" s="60">
        <v>8</v>
      </c>
      <c r="D93" s="46">
        <v>8</v>
      </c>
      <c r="E93" s="62">
        <f t="shared" si="28"/>
        <v>1</v>
      </c>
      <c r="F93" s="63">
        <v>8</v>
      </c>
      <c r="G93" s="49">
        <f t="shared" si="29"/>
        <v>1</v>
      </c>
      <c r="H93" s="50">
        <v>8</v>
      </c>
      <c r="I93" s="68">
        <f t="shared" si="30"/>
        <v>1</v>
      </c>
      <c r="J93" s="52">
        <v>8</v>
      </c>
      <c r="K93" s="69">
        <f t="shared" si="31"/>
        <v>1</v>
      </c>
      <c r="L93" s="54"/>
    </row>
    <row r="94" spans="1:12" s="55" customFormat="1" x14ac:dyDescent="0.25">
      <c r="A94" s="60">
        <v>7</v>
      </c>
      <c r="B94" s="61" t="s">
        <v>105</v>
      </c>
      <c r="C94" s="60">
        <v>14</v>
      </c>
      <c r="D94" s="46">
        <v>14</v>
      </c>
      <c r="E94" s="62">
        <f t="shared" si="28"/>
        <v>1</v>
      </c>
      <c r="F94" s="63">
        <v>14</v>
      </c>
      <c r="G94" s="49">
        <f t="shared" si="29"/>
        <v>1</v>
      </c>
      <c r="H94" s="50">
        <v>14</v>
      </c>
      <c r="I94" s="68">
        <f t="shared" si="30"/>
        <v>1</v>
      </c>
      <c r="J94" s="52">
        <v>14</v>
      </c>
      <c r="K94" s="69">
        <f t="shared" si="31"/>
        <v>1</v>
      </c>
      <c r="L94" s="54"/>
    </row>
    <row r="95" spans="1:12" s="55" customFormat="1" x14ac:dyDescent="0.25">
      <c r="A95" s="60">
        <v>8</v>
      </c>
      <c r="B95" s="61" t="s">
        <v>106</v>
      </c>
      <c r="C95" s="60">
        <v>36</v>
      </c>
      <c r="D95" s="46">
        <v>36</v>
      </c>
      <c r="E95" s="62">
        <f t="shared" si="28"/>
        <v>1</v>
      </c>
      <c r="F95" s="63">
        <v>36</v>
      </c>
      <c r="G95" s="49">
        <f t="shared" si="29"/>
        <v>1</v>
      </c>
      <c r="H95" s="50">
        <v>36</v>
      </c>
      <c r="I95" s="68">
        <f t="shared" si="30"/>
        <v>1</v>
      </c>
      <c r="J95" s="52">
        <v>36</v>
      </c>
      <c r="K95" s="69">
        <f t="shared" si="31"/>
        <v>1</v>
      </c>
      <c r="L95" s="54"/>
    </row>
    <row r="96" spans="1:12" s="55" customFormat="1" x14ac:dyDescent="0.25">
      <c r="A96" s="60">
        <v>9</v>
      </c>
      <c r="B96" s="61" t="s">
        <v>107</v>
      </c>
      <c r="C96" s="60">
        <v>9</v>
      </c>
      <c r="D96" s="46">
        <v>9</v>
      </c>
      <c r="E96" s="62">
        <f t="shared" si="28"/>
        <v>1</v>
      </c>
      <c r="F96" s="63">
        <v>9</v>
      </c>
      <c r="G96" s="49">
        <f t="shared" si="29"/>
        <v>1</v>
      </c>
      <c r="H96" s="50">
        <v>9</v>
      </c>
      <c r="I96" s="68">
        <f t="shared" si="30"/>
        <v>1</v>
      </c>
      <c r="J96" s="52">
        <v>9</v>
      </c>
      <c r="K96" s="69">
        <f t="shared" si="31"/>
        <v>1</v>
      </c>
      <c r="L96" s="54"/>
    </row>
    <row r="97" spans="1:12" s="55" customFormat="1" x14ac:dyDescent="0.25">
      <c r="A97" s="60">
        <v>10</v>
      </c>
      <c r="B97" s="61" t="s">
        <v>108</v>
      </c>
      <c r="C97" s="60">
        <v>5</v>
      </c>
      <c r="D97" s="46">
        <v>5</v>
      </c>
      <c r="E97" s="62">
        <f t="shared" si="28"/>
        <v>1</v>
      </c>
      <c r="F97" s="63">
        <v>5</v>
      </c>
      <c r="G97" s="49">
        <f t="shared" si="29"/>
        <v>1</v>
      </c>
      <c r="H97" s="50">
        <v>5</v>
      </c>
      <c r="I97" s="68">
        <f t="shared" si="30"/>
        <v>1</v>
      </c>
      <c r="J97" s="52">
        <v>5</v>
      </c>
      <c r="K97" s="69">
        <f t="shared" si="31"/>
        <v>1</v>
      </c>
      <c r="L97" s="54"/>
    </row>
    <row r="98" spans="1:12" s="55" customFormat="1" x14ac:dyDescent="0.25">
      <c r="A98" s="60">
        <v>11</v>
      </c>
      <c r="B98" s="61" t="s">
        <v>109</v>
      </c>
      <c r="C98" s="60">
        <v>11</v>
      </c>
      <c r="D98" s="46">
        <v>11</v>
      </c>
      <c r="E98" s="62">
        <f t="shared" si="28"/>
        <v>1</v>
      </c>
      <c r="F98" s="63">
        <v>11</v>
      </c>
      <c r="G98" s="49">
        <f t="shared" si="29"/>
        <v>1</v>
      </c>
      <c r="H98" s="50">
        <v>11</v>
      </c>
      <c r="I98" s="68">
        <f t="shared" si="30"/>
        <v>1</v>
      </c>
      <c r="J98" s="52">
        <v>8</v>
      </c>
      <c r="K98" s="69">
        <f t="shared" si="31"/>
        <v>0.72727272727272729</v>
      </c>
      <c r="L98" s="54"/>
    </row>
    <row r="99" spans="1:12" s="55" customFormat="1" x14ac:dyDescent="0.25">
      <c r="A99" s="60">
        <v>12</v>
      </c>
      <c r="B99" s="61" t="s">
        <v>110</v>
      </c>
      <c r="C99" s="60">
        <v>2</v>
      </c>
      <c r="D99" s="46">
        <v>2</v>
      </c>
      <c r="E99" s="62">
        <f t="shared" si="28"/>
        <v>1</v>
      </c>
      <c r="F99" s="63">
        <v>2</v>
      </c>
      <c r="G99" s="49">
        <f t="shared" si="29"/>
        <v>1</v>
      </c>
      <c r="H99" s="50">
        <v>2</v>
      </c>
      <c r="I99" s="68">
        <f t="shared" si="30"/>
        <v>1</v>
      </c>
      <c r="J99" s="52">
        <v>2</v>
      </c>
      <c r="K99" s="69">
        <f t="shared" si="31"/>
        <v>1</v>
      </c>
      <c r="L99" s="54"/>
    </row>
    <row r="100" spans="1:12" s="55" customFormat="1" x14ac:dyDescent="0.25">
      <c r="A100" s="60">
        <v>13</v>
      </c>
      <c r="B100" s="61" t="s">
        <v>111</v>
      </c>
      <c r="C100" s="60">
        <v>10</v>
      </c>
      <c r="D100" s="46">
        <v>10</v>
      </c>
      <c r="E100" s="62">
        <f t="shared" si="28"/>
        <v>1</v>
      </c>
      <c r="F100" s="63">
        <v>10</v>
      </c>
      <c r="G100" s="49">
        <f t="shared" si="29"/>
        <v>1</v>
      </c>
      <c r="H100" s="50">
        <v>10</v>
      </c>
      <c r="I100" s="68">
        <f t="shared" si="30"/>
        <v>1</v>
      </c>
      <c r="J100" s="52">
        <v>10</v>
      </c>
      <c r="K100" s="69">
        <f t="shared" si="31"/>
        <v>1</v>
      </c>
      <c r="L100" s="54"/>
    </row>
    <row r="101" spans="1:12" s="55" customFormat="1" x14ac:dyDescent="0.25">
      <c r="A101" s="60">
        <v>14</v>
      </c>
      <c r="B101" s="61" t="s">
        <v>112</v>
      </c>
      <c r="C101" s="60">
        <v>15</v>
      </c>
      <c r="D101" s="46">
        <v>15</v>
      </c>
      <c r="E101" s="62">
        <f t="shared" si="28"/>
        <v>1</v>
      </c>
      <c r="F101" s="63">
        <v>15</v>
      </c>
      <c r="G101" s="49">
        <f t="shared" si="29"/>
        <v>1</v>
      </c>
      <c r="H101" s="50">
        <v>15</v>
      </c>
      <c r="I101" s="68">
        <f t="shared" si="30"/>
        <v>1</v>
      </c>
      <c r="J101" s="52">
        <v>15</v>
      </c>
      <c r="K101" s="69">
        <f t="shared" si="31"/>
        <v>1</v>
      </c>
      <c r="L101" s="54"/>
    </row>
    <row r="102" spans="1:12" s="55" customFormat="1" x14ac:dyDescent="0.25">
      <c r="A102" s="60">
        <v>15</v>
      </c>
      <c r="B102" s="61" t="s">
        <v>113</v>
      </c>
      <c r="C102" s="60">
        <v>6</v>
      </c>
      <c r="D102" s="46">
        <v>6</v>
      </c>
      <c r="E102" s="62">
        <f t="shared" si="28"/>
        <v>1</v>
      </c>
      <c r="F102" s="63">
        <v>6</v>
      </c>
      <c r="G102" s="49">
        <f t="shared" si="29"/>
        <v>1</v>
      </c>
      <c r="H102" s="50">
        <v>6</v>
      </c>
      <c r="I102" s="68">
        <f t="shared" si="30"/>
        <v>1</v>
      </c>
      <c r="J102" s="52">
        <v>6</v>
      </c>
      <c r="K102" s="69">
        <f t="shared" si="31"/>
        <v>1</v>
      </c>
      <c r="L102" s="54"/>
    </row>
    <row r="103" spans="1:12" s="55" customFormat="1" x14ac:dyDescent="0.25">
      <c r="A103" s="60">
        <v>16</v>
      </c>
      <c r="B103" s="61" t="s">
        <v>114</v>
      </c>
      <c r="C103" s="60">
        <v>45</v>
      </c>
      <c r="D103" s="46">
        <v>45</v>
      </c>
      <c r="E103" s="62">
        <f t="shared" si="28"/>
        <v>1</v>
      </c>
      <c r="F103" s="63">
        <v>45</v>
      </c>
      <c r="G103" s="49">
        <f t="shared" si="29"/>
        <v>1</v>
      </c>
      <c r="H103" s="50">
        <v>45</v>
      </c>
      <c r="I103" s="68">
        <f t="shared" si="30"/>
        <v>1</v>
      </c>
      <c r="J103" s="52">
        <v>29</v>
      </c>
      <c r="K103" s="69">
        <f t="shared" si="31"/>
        <v>0.64444444444444449</v>
      </c>
      <c r="L103" s="54"/>
    </row>
    <row r="104" spans="1:12" s="55" customFormat="1" x14ac:dyDescent="0.25">
      <c r="A104" s="60">
        <v>17</v>
      </c>
      <c r="B104" s="61" t="s">
        <v>115</v>
      </c>
      <c r="C104" s="60">
        <v>2</v>
      </c>
      <c r="D104" s="46">
        <v>2</v>
      </c>
      <c r="E104" s="62">
        <f t="shared" si="28"/>
        <v>1</v>
      </c>
      <c r="F104" s="63">
        <v>2</v>
      </c>
      <c r="G104" s="49">
        <f t="shared" si="29"/>
        <v>1</v>
      </c>
      <c r="H104" s="50">
        <v>2</v>
      </c>
      <c r="I104" s="68">
        <f t="shared" si="30"/>
        <v>1</v>
      </c>
      <c r="J104" s="52">
        <v>2</v>
      </c>
      <c r="K104" s="69">
        <f t="shared" si="31"/>
        <v>1</v>
      </c>
      <c r="L104" s="54"/>
    </row>
    <row r="105" spans="1:12" s="59" customFormat="1" x14ac:dyDescent="0.25">
      <c r="A105" s="175" t="s">
        <v>46</v>
      </c>
      <c r="B105" s="175"/>
      <c r="C105" s="56">
        <f>SUM(C88:C104)</f>
        <v>362</v>
      </c>
      <c r="D105" s="56">
        <f>SUM(D88:D104)</f>
        <v>354</v>
      </c>
      <c r="E105" s="57">
        <f t="shared" si="28"/>
        <v>0.97790055248618779</v>
      </c>
      <c r="F105" s="56">
        <f>SUM(F88:F104)</f>
        <v>360</v>
      </c>
      <c r="G105" s="57">
        <f t="shared" si="29"/>
        <v>0.99447513812154698</v>
      </c>
      <c r="H105" s="56">
        <f>SUM(H88:H104)</f>
        <v>360</v>
      </c>
      <c r="I105" s="57">
        <f t="shared" si="30"/>
        <v>0.99447513812154698</v>
      </c>
      <c r="J105" s="56">
        <f>SUM(J88:J104)</f>
        <v>296</v>
      </c>
      <c r="K105" s="57">
        <f t="shared" si="31"/>
        <v>0.81767955801104975</v>
      </c>
      <c r="L105" s="54"/>
    </row>
    <row r="106" spans="1:12" s="55" customFormat="1" x14ac:dyDescent="0.25">
      <c r="A106" s="313" t="s">
        <v>116</v>
      </c>
      <c r="B106" s="314"/>
      <c r="C106" s="314"/>
      <c r="D106" s="314"/>
      <c r="E106" s="314"/>
      <c r="F106" s="314"/>
      <c r="G106" s="314"/>
      <c r="H106" s="314"/>
      <c r="I106" s="314"/>
      <c r="J106" s="314"/>
      <c r="K106" s="315"/>
      <c r="L106" s="54"/>
    </row>
    <row r="107" spans="1:12" s="55" customFormat="1" x14ac:dyDescent="0.25">
      <c r="A107" s="60">
        <v>1</v>
      </c>
      <c r="B107" s="61" t="s">
        <v>117</v>
      </c>
      <c r="C107" s="60">
        <v>8</v>
      </c>
      <c r="D107" s="46">
        <v>8</v>
      </c>
      <c r="E107" s="62">
        <f t="shared" ref="E107:E127" si="32">D107/C107</f>
        <v>1</v>
      </c>
      <c r="F107" s="63">
        <v>8</v>
      </c>
      <c r="G107" s="49">
        <f t="shared" ref="G107:G127" si="33">F107/C107</f>
        <v>1</v>
      </c>
      <c r="H107" s="50">
        <v>8</v>
      </c>
      <c r="I107" s="68">
        <f t="shared" ref="I107:I127" si="34">H107/C107</f>
        <v>1</v>
      </c>
      <c r="J107" s="52">
        <v>8</v>
      </c>
      <c r="K107" s="69">
        <f t="shared" ref="K107:K127" si="35">J107/C107</f>
        <v>1</v>
      </c>
      <c r="L107" s="54"/>
    </row>
    <row r="108" spans="1:12" s="55" customFormat="1" x14ac:dyDescent="0.25">
      <c r="A108" s="60">
        <v>2</v>
      </c>
      <c r="B108" s="61" t="s">
        <v>118</v>
      </c>
      <c r="C108" s="60">
        <v>4</v>
      </c>
      <c r="D108" s="46">
        <v>4</v>
      </c>
      <c r="E108" s="62">
        <f t="shared" si="32"/>
        <v>1</v>
      </c>
      <c r="F108" s="63">
        <v>4</v>
      </c>
      <c r="G108" s="49">
        <f t="shared" si="33"/>
        <v>1</v>
      </c>
      <c r="H108" s="50">
        <v>4</v>
      </c>
      <c r="I108" s="68">
        <f t="shared" si="34"/>
        <v>1</v>
      </c>
      <c r="J108" s="52">
        <v>4</v>
      </c>
      <c r="K108" s="69">
        <f t="shared" si="35"/>
        <v>1</v>
      </c>
      <c r="L108" s="54"/>
    </row>
    <row r="109" spans="1:12" s="55" customFormat="1" x14ac:dyDescent="0.25">
      <c r="A109" s="60">
        <v>3</v>
      </c>
      <c r="B109" s="61" t="s">
        <v>119</v>
      </c>
      <c r="C109" s="60">
        <v>6</v>
      </c>
      <c r="D109" s="46">
        <v>6</v>
      </c>
      <c r="E109" s="62">
        <f t="shared" si="32"/>
        <v>1</v>
      </c>
      <c r="F109" s="63">
        <v>6</v>
      </c>
      <c r="G109" s="49">
        <f t="shared" si="33"/>
        <v>1</v>
      </c>
      <c r="H109" s="50">
        <v>6</v>
      </c>
      <c r="I109" s="68">
        <f t="shared" si="34"/>
        <v>1</v>
      </c>
      <c r="J109" s="52">
        <v>6</v>
      </c>
      <c r="K109" s="69">
        <f t="shared" si="35"/>
        <v>1</v>
      </c>
      <c r="L109" s="54"/>
    </row>
    <row r="110" spans="1:12" s="55" customFormat="1" x14ac:dyDescent="0.25">
      <c r="A110" s="60">
        <v>4</v>
      </c>
      <c r="B110" s="61" t="s">
        <v>120</v>
      </c>
      <c r="C110" s="60">
        <v>2</v>
      </c>
      <c r="D110" s="46">
        <v>2</v>
      </c>
      <c r="E110" s="62">
        <f t="shared" si="32"/>
        <v>1</v>
      </c>
      <c r="F110" s="63">
        <v>2</v>
      </c>
      <c r="G110" s="49">
        <f t="shared" si="33"/>
        <v>1</v>
      </c>
      <c r="H110" s="50">
        <v>2</v>
      </c>
      <c r="I110" s="68">
        <f t="shared" si="34"/>
        <v>1</v>
      </c>
      <c r="J110" s="52">
        <v>2</v>
      </c>
      <c r="K110" s="69">
        <f t="shared" si="35"/>
        <v>1</v>
      </c>
      <c r="L110" s="54"/>
    </row>
    <row r="111" spans="1:12" s="55" customFormat="1" x14ac:dyDescent="0.25">
      <c r="A111" s="60">
        <v>5</v>
      </c>
      <c r="B111" s="61" t="s">
        <v>121</v>
      </c>
      <c r="C111" s="60">
        <v>6</v>
      </c>
      <c r="D111" s="46">
        <v>6</v>
      </c>
      <c r="E111" s="62">
        <f t="shared" si="32"/>
        <v>1</v>
      </c>
      <c r="F111" s="63">
        <v>6</v>
      </c>
      <c r="G111" s="49">
        <f t="shared" si="33"/>
        <v>1</v>
      </c>
      <c r="H111" s="50">
        <v>6</v>
      </c>
      <c r="I111" s="68">
        <f t="shared" si="34"/>
        <v>1</v>
      </c>
      <c r="J111" s="52">
        <v>5</v>
      </c>
      <c r="K111" s="69">
        <f t="shared" si="35"/>
        <v>0.83333333333333337</v>
      </c>
      <c r="L111" s="54"/>
    </row>
    <row r="112" spans="1:12" s="55" customFormat="1" x14ac:dyDescent="0.25">
      <c r="A112" s="60">
        <v>6</v>
      </c>
      <c r="B112" s="61" t="s">
        <v>122</v>
      </c>
      <c r="C112" s="60">
        <v>27</v>
      </c>
      <c r="D112" s="46">
        <v>27</v>
      </c>
      <c r="E112" s="62">
        <f t="shared" si="32"/>
        <v>1</v>
      </c>
      <c r="F112" s="63">
        <v>27</v>
      </c>
      <c r="G112" s="49">
        <f t="shared" si="33"/>
        <v>1</v>
      </c>
      <c r="H112" s="50">
        <v>27</v>
      </c>
      <c r="I112" s="68">
        <f t="shared" si="34"/>
        <v>1</v>
      </c>
      <c r="J112" s="52">
        <v>23</v>
      </c>
      <c r="K112" s="69">
        <f t="shared" si="35"/>
        <v>0.85185185185185186</v>
      </c>
      <c r="L112" s="54"/>
    </row>
    <row r="113" spans="1:12" s="55" customFormat="1" x14ac:dyDescent="0.25">
      <c r="A113" s="60">
        <v>7</v>
      </c>
      <c r="B113" s="61" t="s">
        <v>123</v>
      </c>
      <c r="C113" s="60">
        <v>15</v>
      </c>
      <c r="D113" s="46">
        <v>15</v>
      </c>
      <c r="E113" s="62">
        <f t="shared" si="32"/>
        <v>1</v>
      </c>
      <c r="F113" s="63">
        <v>15</v>
      </c>
      <c r="G113" s="49">
        <f t="shared" si="33"/>
        <v>1</v>
      </c>
      <c r="H113" s="50">
        <v>15</v>
      </c>
      <c r="I113" s="68">
        <f t="shared" si="34"/>
        <v>1</v>
      </c>
      <c r="J113" s="52">
        <v>9</v>
      </c>
      <c r="K113" s="69">
        <f t="shared" si="35"/>
        <v>0.6</v>
      </c>
      <c r="L113" s="54"/>
    </row>
    <row r="114" spans="1:12" s="55" customFormat="1" x14ac:dyDescent="0.25">
      <c r="A114" s="60">
        <v>8</v>
      </c>
      <c r="B114" s="61" t="s">
        <v>124</v>
      </c>
      <c r="C114" s="60">
        <v>3</v>
      </c>
      <c r="D114" s="46">
        <v>3</v>
      </c>
      <c r="E114" s="62">
        <f t="shared" si="32"/>
        <v>1</v>
      </c>
      <c r="F114" s="63">
        <v>3</v>
      </c>
      <c r="G114" s="49">
        <f t="shared" si="33"/>
        <v>1</v>
      </c>
      <c r="H114" s="50">
        <v>3</v>
      </c>
      <c r="I114" s="68">
        <f t="shared" si="34"/>
        <v>1</v>
      </c>
      <c r="J114" s="52">
        <v>3</v>
      </c>
      <c r="K114" s="69">
        <f t="shared" si="35"/>
        <v>1</v>
      </c>
      <c r="L114" s="54"/>
    </row>
    <row r="115" spans="1:12" s="55" customFormat="1" x14ac:dyDescent="0.25">
      <c r="A115" s="60">
        <v>9</v>
      </c>
      <c r="B115" s="61" t="s">
        <v>125</v>
      </c>
      <c r="C115" s="60">
        <v>4</v>
      </c>
      <c r="D115" s="46">
        <v>4</v>
      </c>
      <c r="E115" s="62">
        <f t="shared" si="32"/>
        <v>1</v>
      </c>
      <c r="F115" s="63">
        <v>4</v>
      </c>
      <c r="G115" s="49">
        <f t="shared" si="33"/>
        <v>1</v>
      </c>
      <c r="H115" s="50">
        <v>4</v>
      </c>
      <c r="I115" s="68">
        <f t="shared" si="34"/>
        <v>1</v>
      </c>
      <c r="J115" s="52">
        <v>4</v>
      </c>
      <c r="K115" s="69">
        <f t="shared" si="35"/>
        <v>1</v>
      </c>
      <c r="L115" s="54"/>
    </row>
    <row r="116" spans="1:12" s="55" customFormat="1" x14ac:dyDescent="0.25">
      <c r="A116" s="60">
        <v>10</v>
      </c>
      <c r="B116" s="61" t="s">
        <v>126</v>
      </c>
      <c r="C116" s="60">
        <v>3</v>
      </c>
      <c r="D116" s="46">
        <v>3</v>
      </c>
      <c r="E116" s="62">
        <f t="shared" si="32"/>
        <v>1</v>
      </c>
      <c r="F116" s="63">
        <v>3</v>
      </c>
      <c r="G116" s="49">
        <f t="shared" si="33"/>
        <v>1</v>
      </c>
      <c r="H116" s="50">
        <v>3</v>
      </c>
      <c r="I116" s="68">
        <f t="shared" si="34"/>
        <v>1</v>
      </c>
      <c r="J116" s="52">
        <v>3</v>
      </c>
      <c r="K116" s="69">
        <f t="shared" si="35"/>
        <v>1</v>
      </c>
      <c r="L116" s="54"/>
    </row>
    <row r="117" spans="1:12" s="55" customFormat="1" x14ac:dyDescent="0.25">
      <c r="A117" s="60">
        <v>11</v>
      </c>
      <c r="B117" s="61" t="s">
        <v>127</v>
      </c>
      <c r="C117" s="60">
        <v>10</v>
      </c>
      <c r="D117" s="46">
        <v>10</v>
      </c>
      <c r="E117" s="62">
        <f t="shared" si="32"/>
        <v>1</v>
      </c>
      <c r="F117" s="63">
        <v>10</v>
      </c>
      <c r="G117" s="49">
        <f t="shared" si="33"/>
        <v>1</v>
      </c>
      <c r="H117" s="50">
        <v>10</v>
      </c>
      <c r="I117" s="68">
        <f t="shared" si="34"/>
        <v>1</v>
      </c>
      <c r="J117" s="52">
        <v>10</v>
      </c>
      <c r="K117" s="69">
        <f t="shared" si="35"/>
        <v>1</v>
      </c>
      <c r="L117" s="54"/>
    </row>
    <row r="118" spans="1:12" s="55" customFormat="1" x14ac:dyDescent="0.25">
      <c r="A118" s="60">
        <v>12</v>
      </c>
      <c r="B118" s="61" t="s">
        <v>128</v>
      </c>
      <c r="C118" s="60">
        <v>4</v>
      </c>
      <c r="D118" s="46">
        <v>4</v>
      </c>
      <c r="E118" s="62">
        <f t="shared" si="32"/>
        <v>1</v>
      </c>
      <c r="F118" s="63">
        <v>4</v>
      </c>
      <c r="G118" s="49">
        <f t="shared" si="33"/>
        <v>1</v>
      </c>
      <c r="H118" s="50">
        <v>4</v>
      </c>
      <c r="I118" s="68">
        <f t="shared" si="34"/>
        <v>1</v>
      </c>
      <c r="J118" s="52">
        <v>0</v>
      </c>
      <c r="K118" s="69">
        <f t="shared" si="35"/>
        <v>0</v>
      </c>
      <c r="L118" s="54"/>
    </row>
    <row r="119" spans="1:12" s="55" customFormat="1" x14ac:dyDescent="0.25">
      <c r="A119" s="60">
        <v>13</v>
      </c>
      <c r="B119" s="61" t="s">
        <v>129</v>
      </c>
      <c r="C119" s="60">
        <v>2</v>
      </c>
      <c r="D119" s="46">
        <v>2</v>
      </c>
      <c r="E119" s="62">
        <f t="shared" si="32"/>
        <v>1</v>
      </c>
      <c r="F119" s="63">
        <v>2</v>
      </c>
      <c r="G119" s="49">
        <f t="shared" si="33"/>
        <v>1</v>
      </c>
      <c r="H119" s="50">
        <v>2</v>
      </c>
      <c r="I119" s="68">
        <f t="shared" si="34"/>
        <v>1</v>
      </c>
      <c r="J119" s="52">
        <v>0</v>
      </c>
      <c r="K119" s="69">
        <f t="shared" si="35"/>
        <v>0</v>
      </c>
      <c r="L119" s="54"/>
    </row>
    <row r="120" spans="1:12" s="55" customFormat="1" x14ac:dyDescent="0.25">
      <c r="A120" s="60">
        <v>14</v>
      </c>
      <c r="B120" s="61" t="s">
        <v>130</v>
      </c>
      <c r="C120" s="60">
        <v>3</v>
      </c>
      <c r="D120" s="46">
        <v>3</v>
      </c>
      <c r="E120" s="62">
        <f t="shared" si="32"/>
        <v>1</v>
      </c>
      <c r="F120" s="63">
        <v>3</v>
      </c>
      <c r="G120" s="49">
        <f t="shared" si="33"/>
        <v>1</v>
      </c>
      <c r="H120" s="50">
        <v>3</v>
      </c>
      <c r="I120" s="68">
        <f t="shared" si="34"/>
        <v>1</v>
      </c>
      <c r="J120" s="52">
        <v>3</v>
      </c>
      <c r="K120" s="69">
        <f t="shared" si="35"/>
        <v>1</v>
      </c>
      <c r="L120" s="54"/>
    </row>
    <row r="121" spans="1:12" s="55" customFormat="1" x14ac:dyDescent="0.25">
      <c r="A121" s="60">
        <v>15</v>
      </c>
      <c r="B121" s="61" t="s">
        <v>131</v>
      </c>
      <c r="C121" s="60">
        <v>3</v>
      </c>
      <c r="D121" s="46">
        <v>3</v>
      </c>
      <c r="E121" s="62">
        <f t="shared" si="32"/>
        <v>1</v>
      </c>
      <c r="F121" s="63">
        <v>3</v>
      </c>
      <c r="G121" s="49">
        <f t="shared" si="33"/>
        <v>1</v>
      </c>
      <c r="H121" s="50">
        <v>3</v>
      </c>
      <c r="I121" s="68">
        <f t="shared" si="34"/>
        <v>1</v>
      </c>
      <c r="J121" s="52">
        <v>1</v>
      </c>
      <c r="K121" s="69">
        <f t="shared" si="35"/>
        <v>0.33333333333333331</v>
      </c>
      <c r="L121" s="54"/>
    </row>
    <row r="122" spans="1:12" s="55" customFormat="1" x14ac:dyDescent="0.25">
      <c r="A122" s="60">
        <v>16</v>
      </c>
      <c r="B122" s="61" t="s">
        <v>132</v>
      </c>
      <c r="C122" s="60">
        <v>5</v>
      </c>
      <c r="D122" s="46">
        <v>5</v>
      </c>
      <c r="E122" s="62">
        <f t="shared" si="32"/>
        <v>1</v>
      </c>
      <c r="F122" s="63">
        <v>5</v>
      </c>
      <c r="G122" s="49">
        <f t="shared" si="33"/>
        <v>1</v>
      </c>
      <c r="H122" s="50">
        <v>5</v>
      </c>
      <c r="I122" s="68">
        <f t="shared" si="34"/>
        <v>1</v>
      </c>
      <c r="J122" s="52">
        <v>5</v>
      </c>
      <c r="K122" s="69">
        <f t="shared" si="35"/>
        <v>1</v>
      </c>
      <c r="L122" s="54"/>
    </row>
    <row r="123" spans="1:12" s="55" customFormat="1" x14ac:dyDescent="0.25">
      <c r="A123" s="60">
        <v>17</v>
      </c>
      <c r="B123" s="61" t="s">
        <v>133</v>
      </c>
      <c r="C123" s="60">
        <v>4</v>
      </c>
      <c r="D123" s="46">
        <v>4</v>
      </c>
      <c r="E123" s="62">
        <f t="shared" si="32"/>
        <v>1</v>
      </c>
      <c r="F123" s="63">
        <v>4</v>
      </c>
      <c r="G123" s="49">
        <f t="shared" si="33"/>
        <v>1</v>
      </c>
      <c r="H123" s="50">
        <v>4</v>
      </c>
      <c r="I123" s="68">
        <f t="shared" si="34"/>
        <v>1</v>
      </c>
      <c r="J123" s="52">
        <v>4</v>
      </c>
      <c r="K123" s="69">
        <f t="shared" si="35"/>
        <v>1</v>
      </c>
      <c r="L123" s="54"/>
    </row>
    <row r="124" spans="1:12" s="55" customFormat="1" x14ac:dyDescent="0.25">
      <c r="A124" s="60">
        <v>18</v>
      </c>
      <c r="B124" s="61" t="s">
        <v>134</v>
      </c>
      <c r="C124" s="60">
        <v>5</v>
      </c>
      <c r="D124" s="46">
        <v>5</v>
      </c>
      <c r="E124" s="62">
        <f t="shared" si="32"/>
        <v>1</v>
      </c>
      <c r="F124" s="63">
        <v>5</v>
      </c>
      <c r="G124" s="49">
        <f t="shared" si="33"/>
        <v>1</v>
      </c>
      <c r="H124" s="50">
        <v>5</v>
      </c>
      <c r="I124" s="68">
        <f t="shared" si="34"/>
        <v>1</v>
      </c>
      <c r="J124" s="52">
        <v>5</v>
      </c>
      <c r="K124" s="69">
        <f t="shared" si="35"/>
        <v>1</v>
      </c>
      <c r="L124" s="54"/>
    </row>
    <row r="125" spans="1:12" s="55" customFormat="1" x14ac:dyDescent="0.25">
      <c r="A125" s="60">
        <v>19</v>
      </c>
      <c r="B125" s="61" t="s">
        <v>135</v>
      </c>
      <c r="C125" s="60">
        <v>7</v>
      </c>
      <c r="D125" s="46">
        <v>7</v>
      </c>
      <c r="E125" s="62">
        <f t="shared" si="32"/>
        <v>1</v>
      </c>
      <c r="F125" s="63">
        <v>7</v>
      </c>
      <c r="G125" s="49">
        <f t="shared" si="33"/>
        <v>1</v>
      </c>
      <c r="H125" s="50">
        <v>7</v>
      </c>
      <c r="I125" s="68">
        <f t="shared" si="34"/>
        <v>1</v>
      </c>
      <c r="J125" s="52">
        <v>7</v>
      </c>
      <c r="K125" s="69">
        <f t="shared" si="35"/>
        <v>1</v>
      </c>
      <c r="L125" s="54"/>
    </row>
    <row r="126" spans="1:12" s="55" customFormat="1" x14ac:dyDescent="0.25">
      <c r="A126" s="60">
        <v>20</v>
      </c>
      <c r="B126" s="61" t="s">
        <v>136</v>
      </c>
      <c r="C126" s="60">
        <v>3</v>
      </c>
      <c r="D126" s="46">
        <v>0</v>
      </c>
      <c r="E126" s="62">
        <f t="shared" si="32"/>
        <v>0</v>
      </c>
      <c r="F126" s="63">
        <v>0</v>
      </c>
      <c r="G126" s="49">
        <f t="shared" si="33"/>
        <v>0</v>
      </c>
      <c r="H126" s="50">
        <v>0</v>
      </c>
      <c r="I126" s="68">
        <f t="shared" si="34"/>
        <v>0</v>
      </c>
      <c r="J126" s="52">
        <v>0</v>
      </c>
      <c r="K126" s="69">
        <f t="shared" si="35"/>
        <v>0</v>
      </c>
      <c r="L126" s="54"/>
    </row>
    <row r="127" spans="1:12" s="59" customFormat="1" x14ac:dyDescent="0.25">
      <c r="A127" s="175" t="s">
        <v>46</v>
      </c>
      <c r="B127" s="175"/>
      <c r="C127" s="56">
        <f>SUM(C107:C126)</f>
        <v>124</v>
      </c>
      <c r="D127" s="56">
        <f>SUM(D107:D126)</f>
        <v>121</v>
      </c>
      <c r="E127" s="57">
        <f t="shared" si="32"/>
        <v>0.97580645161290325</v>
      </c>
      <c r="F127" s="56">
        <f>SUM(F107:F126)</f>
        <v>121</v>
      </c>
      <c r="G127" s="57">
        <f t="shared" si="33"/>
        <v>0.97580645161290325</v>
      </c>
      <c r="H127" s="56">
        <f>SUM(H107:H126)</f>
        <v>121</v>
      </c>
      <c r="I127" s="57">
        <f t="shared" si="34"/>
        <v>0.97580645161290325</v>
      </c>
      <c r="J127" s="56">
        <f>SUM(J107:J126)</f>
        <v>102</v>
      </c>
      <c r="K127" s="57">
        <f t="shared" si="35"/>
        <v>0.82258064516129037</v>
      </c>
      <c r="L127" s="54"/>
    </row>
    <row r="128" spans="1:12" s="55" customFormat="1" x14ac:dyDescent="0.25">
      <c r="A128" s="189" t="s">
        <v>21</v>
      </c>
      <c r="B128" s="189"/>
      <c r="C128" s="70">
        <f>C25+C36+C45+C52+C72+C86+C105+C127</f>
        <v>4175</v>
      </c>
      <c r="D128" s="70">
        <f>D25+D36+D45+D52+D72+D86+D105+D127</f>
        <v>4125</v>
      </c>
      <c r="E128" s="71">
        <f>D128/C128</f>
        <v>0.9880239520958084</v>
      </c>
      <c r="F128" s="70">
        <f>F25+F36+F45+F52+F72+F86+F105+F127</f>
        <v>4170</v>
      </c>
      <c r="G128" s="71">
        <f>F128/C128</f>
        <v>0.99880239520958081</v>
      </c>
      <c r="H128" s="70">
        <f>H25+H36+H45+H52+H72+H86+H105+H127</f>
        <v>4170</v>
      </c>
      <c r="I128" s="71">
        <f>H128/C128</f>
        <v>0.99880239520958081</v>
      </c>
      <c r="J128" s="70">
        <f>J25+J36+J45+J52+J72+J86+J105+J127</f>
        <v>3538</v>
      </c>
      <c r="K128" s="71">
        <f>J128/C128</f>
        <v>0.84742514970059879</v>
      </c>
      <c r="L128" s="54"/>
    </row>
  </sheetData>
  <mergeCells count="30">
    <mergeCell ref="A106:K106"/>
    <mergeCell ref="A127:B127"/>
    <mergeCell ref="A128:B128"/>
    <mergeCell ref="A53:K53"/>
    <mergeCell ref="A72:B72"/>
    <mergeCell ref="A73:K73"/>
    <mergeCell ref="A86:B86"/>
    <mergeCell ref="A87:K87"/>
    <mergeCell ref="A105:B105"/>
    <mergeCell ref="A52:B52"/>
    <mergeCell ref="L4:L5"/>
    <mergeCell ref="D5:E5"/>
    <mergeCell ref="H5:I5"/>
    <mergeCell ref="J5:K5"/>
    <mergeCell ref="A6:K6"/>
    <mergeCell ref="A25:B25"/>
    <mergeCell ref="A26:K26"/>
    <mergeCell ref="A36:B36"/>
    <mergeCell ref="A37:K37"/>
    <mergeCell ref="A45:B45"/>
    <mergeCell ref="A46:K46"/>
    <mergeCell ref="A1:K1"/>
    <mergeCell ref="A2:K2"/>
    <mergeCell ref="A3:K3"/>
    <mergeCell ref="A4:A5"/>
    <mergeCell ref="B4:B5"/>
    <mergeCell ref="C4:C5"/>
    <mergeCell ref="D4:E4"/>
    <mergeCell ref="F4:G5"/>
    <mergeCell ref="H4:K4"/>
  </mergeCells>
  <pageMargins left="0.74" right="0.31" top="0.4" bottom="0.75" header="0.3" footer="0.3"/>
  <pageSetup scale="9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CEB5A-2027-4DD0-AD56-0AF9C4C6A5BC}">
  <dimension ref="A1:S14"/>
  <sheetViews>
    <sheetView zoomScale="63" zoomScaleNormal="80" workbookViewId="0">
      <selection activeCell="E12" sqref="E12"/>
    </sheetView>
  </sheetViews>
  <sheetFormatPr defaultRowHeight="15" x14ac:dyDescent="0.25"/>
  <cols>
    <col min="1" max="1" width="8.7109375" style="25"/>
    <col min="2" max="2" width="9.42578125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10.7109375" style="25" customWidth="1"/>
    <col min="12" max="12" width="19" hidden="1" customWidth="1"/>
    <col min="13" max="13" width="94.5703125" hidden="1" customWidth="1"/>
    <col min="14" max="15" width="0" hidden="1" customWidth="1"/>
    <col min="17" max="20" width="0" hidden="1" customWidth="1"/>
  </cols>
  <sheetData>
    <row r="1" spans="1:19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9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9" x14ac:dyDescent="0.25">
      <c r="A3" s="173" t="s">
        <v>178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9" ht="38.65" customHeight="1" x14ac:dyDescent="0.25">
      <c r="A4" s="219" t="s">
        <v>3</v>
      </c>
      <c r="B4" s="221" t="s">
        <v>179</v>
      </c>
      <c r="C4" s="222" t="s">
        <v>5</v>
      </c>
      <c r="D4" s="224" t="s">
        <v>6</v>
      </c>
      <c r="E4" s="225"/>
      <c r="F4" s="226" t="s">
        <v>7</v>
      </c>
      <c r="G4" s="227"/>
      <c r="H4" s="230" t="s">
        <v>8</v>
      </c>
      <c r="I4" s="231"/>
      <c r="J4" s="231"/>
      <c r="K4" s="232"/>
      <c r="L4" s="321" t="s">
        <v>9</v>
      </c>
    </row>
    <row r="5" spans="1:19" ht="29.1" customHeight="1" x14ac:dyDescent="0.25">
      <c r="A5" s="220"/>
      <c r="B5" s="221"/>
      <c r="C5" s="223"/>
      <c r="D5" s="223" t="s">
        <v>10</v>
      </c>
      <c r="E5" s="223"/>
      <c r="F5" s="228"/>
      <c r="G5" s="229"/>
      <c r="H5" s="238" t="s">
        <v>11</v>
      </c>
      <c r="I5" s="238"/>
      <c r="J5" s="238" t="s">
        <v>12</v>
      </c>
      <c r="K5" s="238"/>
      <c r="L5" s="321"/>
    </row>
    <row r="6" spans="1:19" s="15" customFormat="1" x14ac:dyDescent="0.25">
      <c r="A6" s="35" t="s">
        <v>46</v>
      </c>
      <c r="B6" s="37" t="s">
        <v>180</v>
      </c>
      <c r="C6" s="28">
        <v>782</v>
      </c>
      <c r="D6" s="28">
        <v>782</v>
      </c>
      <c r="E6" s="38">
        <v>1</v>
      </c>
      <c r="F6" s="28">
        <v>782</v>
      </c>
      <c r="G6" s="38">
        <v>1</v>
      </c>
      <c r="H6" s="28">
        <v>782</v>
      </c>
      <c r="I6" s="38">
        <v>1</v>
      </c>
      <c r="J6" s="28">
        <v>380</v>
      </c>
      <c r="K6" s="38">
        <v>0.48593350383631712</v>
      </c>
      <c r="L6" s="14"/>
    </row>
    <row r="7" spans="1:19" s="15" customFormat="1" x14ac:dyDescent="0.25">
      <c r="A7" s="35" t="s">
        <v>46</v>
      </c>
      <c r="B7" s="37" t="s">
        <v>181</v>
      </c>
      <c r="C7" s="28">
        <v>376</v>
      </c>
      <c r="D7" s="28">
        <v>376</v>
      </c>
      <c r="E7" s="38">
        <v>1</v>
      </c>
      <c r="F7" s="28">
        <v>376</v>
      </c>
      <c r="G7" s="38">
        <v>1</v>
      </c>
      <c r="H7" s="28">
        <v>376</v>
      </c>
      <c r="I7" s="38">
        <v>1</v>
      </c>
      <c r="J7" s="28">
        <v>301</v>
      </c>
      <c r="K7" s="38">
        <v>0.80053191489361697</v>
      </c>
      <c r="L7" s="14"/>
    </row>
    <row r="8" spans="1:19" s="15" customFormat="1" x14ac:dyDescent="0.25">
      <c r="A8" s="35" t="s">
        <v>46</v>
      </c>
      <c r="B8" s="37" t="s">
        <v>182</v>
      </c>
      <c r="C8" s="28">
        <v>662</v>
      </c>
      <c r="D8" s="28">
        <v>662</v>
      </c>
      <c r="E8" s="38">
        <v>1</v>
      </c>
      <c r="F8" s="28">
        <v>662</v>
      </c>
      <c r="G8" s="38">
        <v>1</v>
      </c>
      <c r="H8" s="28">
        <v>662</v>
      </c>
      <c r="I8" s="38">
        <v>1</v>
      </c>
      <c r="J8" s="28">
        <v>216</v>
      </c>
      <c r="K8" s="38">
        <v>0.32628398791540786</v>
      </c>
      <c r="L8" s="14"/>
      <c r="Q8" s="15">
        <v>170</v>
      </c>
      <c r="R8" s="15">
        <v>170</v>
      </c>
      <c r="S8" s="22">
        <f t="shared" ref="S8" si="0">R8/Q8</f>
        <v>1</v>
      </c>
    </row>
    <row r="9" spans="1:19" s="15" customFormat="1" x14ac:dyDescent="0.25">
      <c r="A9" s="35" t="s">
        <v>46</v>
      </c>
      <c r="B9" s="37" t="s">
        <v>183</v>
      </c>
      <c r="C9" s="28">
        <v>486</v>
      </c>
      <c r="D9" s="28">
        <v>486</v>
      </c>
      <c r="E9" s="38">
        <v>1</v>
      </c>
      <c r="F9" s="28">
        <v>486</v>
      </c>
      <c r="G9" s="38">
        <v>1</v>
      </c>
      <c r="H9" s="28">
        <v>486</v>
      </c>
      <c r="I9" s="38">
        <v>1</v>
      </c>
      <c r="J9" s="28">
        <v>458</v>
      </c>
      <c r="K9" s="38">
        <v>1</v>
      </c>
      <c r="L9" s="14"/>
    </row>
    <row r="10" spans="1:19" s="15" customFormat="1" x14ac:dyDescent="0.25">
      <c r="A10" s="35" t="s">
        <v>46</v>
      </c>
      <c r="B10" s="37" t="s">
        <v>184</v>
      </c>
      <c r="C10" s="28">
        <v>706</v>
      </c>
      <c r="D10" s="28">
        <v>706</v>
      </c>
      <c r="E10" s="38">
        <v>1</v>
      </c>
      <c r="F10" s="28">
        <v>706</v>
      </c>
      <c r="G10" s="38">
        <v>1</v>
      </c>
      <c r="H10" s="28">
        <v>706</v>
      </c>
      <c r="I10" s="38">
        <v>1</v>
      </c>
      <c r="J10" s="28">
        <v>641</v>
      </c>
      <c r="K10" s="38">
        <v>0.94126284875183552</v>
      </c>
      <c r="L10" s="14"/>
    </row>
    <row r="11" spans="1:19" s="15" customFormat="1" x14ac:dyDescent="0.25">
      <c r="A11" s="35" t="s">
        <v>46</v>
      </c>
      <c r="B11" s="37" t="s">
        <v>185</v>
      </c>
      <c r="C11" s="28">
        <v>700</v>
      </c>
      <c r="D11" s="28">
        <v>700</v>
      </c>
      <c r="E11" s="38">
        <v>1</v>
      </c>
      <c r="F11" s="28">
        <v>700</v>
      </c>
      <c r="G11" s="38">
        <v>1</v>
      </c>
      <c r="H11" s="28">
        <v>700</v>
      </c>
      <c r="I11" s="38">
        <v>1</v>
      </c>
      <c r="J11" s="28">
        <v>597</v>
      </c>
      <c r="K11" s="38">
        <v>0.85285714285714287</v>
      </c>
      <c r="L11" s="14"/>
    </row>
    <row r="12" spans="1:19" s="15" customFormat="1" x14ac:dyDescent="0.25">
      <c r="A12" s="35" t="s">
        <v>46</v>
      </c>
      <c r="B12" s="37" t="s">
        <v>186</v>
      </c>
      <c r="C12" s="28">
        <v>360</v>
      </c>
      <c r="D12" s="28">
        <v>360</v>
      </c>
      <c r="E12" s="38">
        <v>1</v>
      </c>
      <c r="F12" s="28">
        <v>360</v>
      </c>
      <c r="G12" s="38">
        <v>1</v>
      </c>
      <c r="H12" s="28">
        <v>360</v>
      </c>
      <c r="I12" s="38">
        <v>1</v>
      </c>
      <c r="J12" s="28">
        <v>219</v>
      </c>
      <c r="K12" s="38">
        <v>0.60833333333333328</v>
      </c>
    </row>
    <row r="13" spans="1:19" s="15" customFormat="1" x14ac:dyDescent="0.25">
      <c r="A13" s="35" t="s">
        <v>46</v>
      </c>
      <c r="B13" s="37" t="s">
        <v>187</v>
      </c>
      <c r="C13" s="28">
        <v>125</v>
      </c>
      <c r="D13" s="28">
        <v>125</v>
      </c>
      <c r="E13" s="38">
        <v>1</v>
      </c>
      <c r="F13" s="28">
        <v>125</v>
      </c>
      <c r="G13" s="38">
        <v>1</v>
      </c>
      <c r="H13" s="28">
        <v>125</v>
      </c>
      <c r="I13" s="38">
        <v>1</v>
      </c>
      <c r="J13" s="28">
        <v>75</v>
      </c>
      <c r="K13" s="38">
        <v>0.6</v>
      </c>
    </row>
    <row r="14" spans="1:19" x14ac:dyDescent="0.25">
      <c r="B14" s="36" t="s">
        <v>46</v>
      </c>
      <c r="C14" s="39">
        <v>4197</v>
      </c>
      <c r="D14" s="39">
        <v>4197</v>
      </c>
      <c r="E14" s="40">
        <v>1</v>
      </c>
      <c r="F14" s="39">
        <v>4197</v>
      </c>
      <c r="G14" s="40">
        <v>1</v>
      </c>
      <c r="H14" s="39">
        <v>4197</v>
      </c>
      <c r="I14" s="40">
        <v>1</v>
      </c>
      <c r="J14" s="39">
        <v>2887</v>
      </c>
      <c r="K14" s="40">
        <v>0.68787228973076009</v>
      </c>
    </row>
  </sheetData>
  <mergeCells count="13">
    <mergeCell ref="L4:L5"/>
    <mergeCell ref="D5:E5"/>
    <mergeCell ref="H5:I5"/>
    <mergeCell ref="J5:K5"/>
    <mergeCell ref="A1:K1"/>
    <mergeCell ref="A2:K2"/>
    <mergeCell ref="A3:K3"/>
    <mergeCell ref="A4:A5"/>
    <mergeCell ref="B4:B5"/>
    <mergeCell ref="C4:C5"/>
    <mergeCell ref="D4:E4"/>
    <mergeCell ref="F4:G5"/>
    <mergeCell ref="H4:K4"/>
  </mergeCells>
  <pageMargins left="0.43" right="0.31" top="0.4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6ECA-5D1E-47E2-8F49-244E13E0E8FA}">
  <dimension ref="A1:S127"/>
  <sheetViews>
    <sheetView topLeftCell="A52" zoomScale="63" zoomScaleNormal="80" workbookViewId="0">
      <selection activeCell="AA116" sqref="AA116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9" hidden="1" customWidth="1"/>
    <col min="13" max="13" width="94.5703125" hidden="1" customWidth="1"/>
    <col min="14" max="15" width="0" hidden="1" customWidth="1"/>
    <col min="17" max="20" width="0" hidden="1" customWidth="1"/>
  </cols>
  <sheetData>
    <row r="1" spans="1:13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3" x14ac:dyDescent="0.25">
      <c r="A3" s="173" t="s">
        <v>188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3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321" t="s">
        <v>9</v>
      </c>
    </row>
    <row r="5" spans="1:13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321"/>
    </row>
    <row r="6" spans="1:13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5"/>
      <c r="L6" s="1"/>
    </row>
    <row r="7" spans="1:13" x14ac:dyDescent="0.25">
      <c r="A7" s="2">
        <v>1</v>
      </c>
      <c r="B7" s="3" t="s">
        <v>27</v>
      </c>
      <c r="C7" s="2">
        <v>129</v>
      </c>
      <c r="D7" s="4">
        <v>129</v>
      </c>
      <c r="E7" s="5">
        <f t="shared" ref="E7:E24" si="0">D7/C7</f>
        <v>1</v>
      </c>
      <c r="F7" s="6">
        <v>129</v>
      </c>
      <c r="G7" s="7">
        <f t="shared" ref="G7:G24" si="1">F7/C7</f>
        <v>1</v>
      </c>
      <c r="H7" s="8">
        <v>129</v>
      </c>
      <c r="I7" s="9">
        <f t="shared" ref="I7:I24" si="2">H7/C7</f>
        <v>1</v>
      </c>
      <c r="J7" s="10">
        <v>80</v>
      </c>
      <c r="K7" s="11">
        <f t="shared" ref="K7:K24" si="3">J7/C7</f>
        <v>0.62015503875968991</v>
      </c>
      <c r="L7" s="1"/>
      <c r="M7" t="s">
        <v>189</v>
      </c>
    </row>
    <row r="8" spans="1:13" x14ac:dyDescent="0.25">
      <c r="A8" s="2">
        <v>2</v>
      </c>
      <c r="B8" s="3" t="s">
        <v>28</v>
      </c>
      <c r="C8" s="2">
        <v>207</v>
      </c>
      <c r="D8" s="4">
        <v>207</v>
      </c>
      <c r="E8" s="5">
        <f t="shared" si="0"/>
        <v>1</v>
      </c>
      <c r="F8" s="6">
        <v>207</v>
      </c>
      <c r="G8" s="7">
        <f t="shared" si="1"/>
        <v>1</v>
      </c>
      <c r="H8" s="8">
        <v>207</v>
      </c>
      <c r="I8" s="9">
        <f t="shared" si="2"/>
        <v>1</v>
      </c>
      <c r="J8" s="10">
        <v>96</v>
      </c>
      <c r="K8" s="11">
        <f t="shared" si="3"/>
        <v>0.46376811594202899</v>
      </c>
      <c r="L8" s="1"/>
      <c r="M8" t="s">
        <v>144</v>
      </c>
    </row>
    <row r="9" spans="1:13" x14ac:dyDescent="0.25">
      <c r="A9" s="2">
        <v>3</v>
      </c>
      <c r="B9" s="3" t="s">
        <v>29</v>
      </c>
      <c r="C9" s="2">
        <v>105</v>
      </c>
      <c r="D9" s="4">
        <v>105</v>
      </c>
      <c r="E9" s="5">
        <f t="shared" si="0"/>
        <v>1</v>
      </c>
      <c r="F9" s="6">
        <v>105</v>
      </c>
      <c r="G9" s="7">
        <f t="shared" si="1"/>
        <v>1</v>
      </c>
      <c r="H9" s="8">
        <v>105</v>
      </c>
      <c r="I9" s="9">
        <f t="shared" si="2"/>
        <v>1</v>
      </c>
      <c r="J9" s="10">
        <v>36</v>
      </c>
      <c r="K9" s="11">
        <f t="shared" si="3"/>
        <v>0.34285714285714286</v>
      </c>
      <c r="L9" s="1"/>
      <c r="M9" t="s">
        <v>144</v>
      </c>
    </row>
    <row r="10" spans="1:13" x14ac:dyDescent="0.25">
      <c r="A10" s="2">
        <v>4</v>
      </c>
      <c r="B10" s="3" t="s">
        <v>30</v>
      </c>
      <c r="C10" s="2">
        <v>65</v>
      </c>
      <c r="D10" s="4">
        <v>65</v>
      </c>
      <c r="E10" s="5">
        <f t="shared" si="0"/>
        <v>1</v>
      </c>
      <c r="F10" s="6">
        <v>65</v>
      </c>
      <c r="G10" s="7">
        <f t="shared" si="1"/>
        <v>1</v>
      </c>
      <c r="H10" s="8">
        <v>65</v>
      </c>
      <c r="I10" s="9">
        <f t="shared" si="2"/>
        <v>1</v>
      </c>
      <c r="J10" s="10">
        <v>17</v>
      </c>
      <c r="K10" s="11">
        <f t="shared" si="3"/>
        <v>0.26153846153846155</v>
      </c>
      <c r="L10" s="1"/>
      <c r="M10" t="s">
        <v>144</v>
      </c>
    </row>
    <row r="11" spans="1:13" x14ac:dyDescent="0.25">
      <c r="A11" s="2">
        <v>5</v>
      </c>
      <c r="B11" s="3" t="s">
        <v>31</v>
      </c>
      <c r="C11" s="2">
        <v>146</v>
      </c>
      <c r="D11" s="4">
        <v>146</v>
      </c>
      <c r="E11" s="5">
        <f t="shared" si="0"/>
        <v>1</v>
      </c>
      <c r="F11" s="6">
        <v>146</v>
      </c>
      <c r="G11" s="7">
        <f t="shared" si="1"/>
        <v>1</v>
      </c>
      <c r="H11" s="8">
        <v>146</v>
      </c>
      <c r="I11" s="9">
        <f t="shared" si="2"/>
        <v>1</v>
      </c>
      <c r="J11" s="10">
        <v>56</v>
      </c>
      <c r="K11" s="11">
        <f t="shared" si="3"/>
        <v>0.38356164383561642</v>
      </c>
      <c r="L11" s="1"/>
      <c r="M11" t="s">
        <v>190</v>
      </c>
    </row>
    <row r="12" spans="1:13" x14ac:dyDescent="0.25">
      <c r="A12" s="2">
        <v>6</v>
      </c>
      <c r="B12" s="3" t="s">
        <v>32</v>
      </c>
      <c r="C12" s="2">
        <v>13</v>
      </c>
      <c r="D12" s="4">
        <v>13</v>
      </c>
      <c r="E12" s="5">
        <f t="shared" si="0"/>
        <v>1</v>
      </c>
      <c r="F12" s="6">
        <v>13</v>
      </c>
      <c r="G12" s="7">
        <f t="shared" si="1"/>
        <v>1</v>
      </c>
      <c r="H12" s="8">
        <v>13</v>
      </c>
      <c r="I12" s="9">
        <f t="shared" si="2"/>
        <v>1</v>
      </c>
      <c r="J12" s="10">
        <v>13</v>
      </c>
      <c r="K12" s="11">
        <f t="shared" si="3"/>
        <v>1</v>
      </c>
      <c r="L12" s="1"/>
      <c r="M12" t="s">
        <v>191</v>
      </c>
    </row>
    <row r="13" spans="1:13" x14ac:dyDescent="0.25">
      <c r="A13" s="2">
        <v>7</v>
      </c>
      <c r="B13" s="3" t="s">
        <v>33</v>
      </c>
      <c r="C13" s="2">
        <v>34</v>
      </c>
      <c r="D13" s="4">
        <v>34</v>
      </c>
      <c r="E13" s="5">
        <f t="shared" si="0"/>
        <v>1</v>
      </c>
      <c r="F13" s="6">
        <v>34</v>
      </c>
      <c r="G13" s="7">
        <f t="shared" si="1"/>
        <v>1</v>
      </c>
      <c r="H13" s="8">
        <v>34</v>
      </c>
      <c r="I13" s="9">
        <f t="shared" si="2"/>
        <v>1</v>
      </c>
      <c r="J13" s="10">
        <v>9</v>
      </c>
      <c r="K13" s="11">
        <f t="shared" si="3"/>
        <v>0.26470588235294118</v>
      </c>
      <c r="L13" s="1"/>
      <c r="M13" t="s">
        <v>144</v>
      </c>
    </row>
    <row r="14" spans="1:13" x14ac:dyDescent="0.25">
      <c r="A14" s="2">
        <v>8</v>
      </c>
      <c r="B14" s="3" t="s">
        <v>34</v>
      </c>
      <c r="C14" s="2">
        <v>22</v>
      </c>
      <c r="D14" s="4">
        <v>22</v>
      </c>
      <c r="E14" s="5">
        <f t="shared" si="0"/>
        <v>1</v>
      </c>
      <c r="F14" s="6">
        <v>22</v>
      </c>
      <c r="G14" s="7">
        <f t="shared" si="1"/>
        <v>1</v>
      </c>
      <c r="H14" s="8">
        <v>22</v>
      </c>
      <c r="I14" s="9">
        <f t="shared" si="2"/>
        <v>1</v>
      </c>
      <c r="J14" s="10">
        <v>20</v>
      </c>
      <c r="K14" s="11">
        <f t="shared" si="3"/>
        <v>0.90909090909090906</v>
      </c>
      <c r="L14" s="1"/>
      <c r="M14" t="s">
        <v>144</v>
      </c>
    </row>
    <row r="15" spans="1:13" x14ac:dyDescent="0.25">
      <c r="A15" s="2">
        <v>9</v>
      </c>
      <c r="B15" s="3" t="s">
        <v>35</v>
      </c>
      <c r="C15" s="2">
        <v>12</v>
      </c>
      <c r="D15" s="4">
        <v>12</v>
      </c>
      <c r="E15" s="5">
        <f t="shared" si="0"/>
        <v>1</v>
      </c>
      <c r="F15" s="6">
        <v>12</v>
      </c>
      <c r="G15" s="7">
        <f t="shared" si="1"/>
        <v>1</v>
      </c>
      <c r="H15" s="8">
        <v>12</v>
      </c>
      <c r="I15" s="9">
        <f t="shared" si="2"/>
        <v>1</v>
      </c>
      <c r="J15" s="10">
        <v>7</v>
      </c>
      <c r="K15" s="11">
        <f t="shared" si="3"/>
        <v>0.58333333333333337</v>
      </c>
      <c r="L15" s="1"/>
      <c r="M15" t="s">
        <v>144</v>
      </c>
    </row>
    <row r="16" spans="1:13" x14ac:dyDescent="0.25">
      <c r="A16" s="2">
        <v>10</v>
      </c>
      <c r="B16" s="3" t="s">
        <v>36</v>
      </c>
      <c r="C16" s="2">
        <v>13</v>
      </c>
      <c r="D16" s="4">
        <v>13</v>
      </c>
      <c r="E16" s="5">
        <f t="shared" si="0"/>
        <v>1</v>
      </c>
      <c r="F16" s="6">
        <v>13</v>
      </c>
      <c r="G16" s="7">
        <f t="shared" si="1"/>
        <v>1</v>
      </c>
      <c r="H16" s="8">
        <v>13</v>
      </c>
      <c r="I16" s="9">
        <f t="shared" si="2"/>
        <v>1</v>
      </c>
      <c r="J16" s="10">
        <v>2</v>
      </c>
      <c r="K16" s="11">
        <f t="shared" si="3"/>
        <v>0.15384615384615385</v>
      </c>
      <c r="L16" s="1"/>
      <c r="M16" t="s">
        <v>144</v>
      </c>
    </row>
    <row r="17" spans="1:14" x14ac:dyDescent="0.25">
      <c r="A17" s="2">
        <v>11</v>
      </c>
      <c r="B17" s="3" t="s">
        <v>37</v>
      </c>
      <c r="C17" s="2">
        <v>15</v>
      </c>
      <c r="D17" s="4">
        <v>15</v>
      </c>
      <c r="E17" s="5">
        <f t="shared" si="0"/>
        <v>1</v>
      </c>
      <c r="F17" s="6">
        <v>15</v>
      </c>
      <c r="G17" s="7">
        <f t="shared" si="1"/>
        <v>1</v>
      </c>
      <c r="H17" s="8">
        <v>15</v>
      </c>
      <c r="I17" s="9">
        <f t="shared" si="2"/>
        <v>1</v>
      </c>
      <c r="J17" s="10">
        <v>9</v>
      </c>
      <c r="K17" s="11">
        <f t="shared" si="3"/>
        <v>0.6</v>
      </c>
      <c r="L17" s="1"/>
      <c r="M17" t="s">
        <v>144</v>
      </c>
    </row>
    <row r="18" spans="1:14" x14ac:dyDescent="0.25">
      <c r="A18" s="2">
        <v>12</v>
      </c>
      <c r="B18" s="3" t="s">
        <v>38</v>
      </c>
      <c r="C18" s="2">
        <v>3</v>
      </c>
      <c r="D18" s="4">
        <v>3</v>
      </c>
      <c r="E18" s="5">
        <f t="shared" si="0"/>
        <v>1</v>
      </c>
      <c r="F18" s="6">
        <v>3</v>
      </c>
      <c r="G18" s="7">
        <f t="shared" si="1"/>
        <v>1</v>
      </c>
      <c r="H18" s="8">
        <v>3</v>
      </c>
      <c r="I18" s="9">
        <f t="shared" si="2"/>
        <v>1</v>
      </c>
      <c r="J18" s="10">
        <v>3</v>
      </c>
      <c r="K18" s="11">
        <f t="shared" si="3"/>
        <v>1</v>
      </c>
      <c r="L18" s="1"/>
      <c r="M18" t="s">
        <v>191</v>
      </c>
    </row>
    <row r="19" spans="1:14" x14ac:dyDescent="0.25">
      <c r="A19" s="2">
        <v>13</v>
      </c>
      <c r="B19" s="3" t="s">
        <v>39</v>
      </c>
      <c r="C19" s="2">
        <v>2</v>
      </c>
      <c r="D19" s="4">
        <v>2</v>
      </c>
      <c r="E19" s="5">
        <f t="shared" si="0"/>
        <v>1</v>
      </c>
      <c r="F19" s="6">
        <v>2</v>
      </c>
      <c r="G19" s="7">
        <f t="shared" si="1"/>
        <v>1</v>
      </c>
      <c r="H19" s="8">
        <v>2</v>
      </c>
      <c r="I19" s="9">
        <f t="shared" si="2"/>
        <v>1</v>
      </c>
      <c r="J19" s="10">
        <v>2</v>
      </c>
      <c r="K19" s="11">
        <f t="shared" si="3"/>
        <v>1</v>
      </c>
      <c r="L19" s="1"/>
      <c r="M19" t="s">
        <v>144</v>
      </c>
    </row>
    <row r="20" spans="1:14" x14ac:dyDescent="0.25">
      <c r="A20" s="2">
        <v>14</v>
      </c>
      <c r="B20" s="3" t="s">
        <v>40</v>
      </c>
      <c r="C20" s="2">
        <v>10</v>
      </c>
      <c r="D20" s="4">
        <v>10</v>
      </c>
      <c r="E20" s="5">
        <f t="shared" si="0"/>
        <v>1</v>
      </c>
      <c r="F20" s="6">
        <v>10</v>
      </c>
      <c r="G20" s="7">
        <f t="shared" si="1"/>
        <v>1</v>
      </c>
      <c r="H20" s="8">
        <v>10</v>
      </c>
      <c r="I20" s="9">
        <f t="shared" si="2"/>
        <v>1</v>
      </c>
      <c r="J20" s="10">
        <v>10</v>
      </c>
      <c r="K20" s="11">
        <f t="shared" si="3"/>
        <v>1</v>
      </c>
      <c r="L20" s="1"/>
      <c r="M20" t="s">
        <v>144</v>
      </c>
    </row>
    <row r="21" spans="1:14" x14ac:dyDescent="0.25">
      <c r="A21" s="2">
        <v>15</v>
      </c>
      <c r="B21" s="3" t="s">
        <v>41</v>
      </c>
      <c r="C21" s="2">
        <v>3</v>
      </c>
      <c r="D21" s="4">
        <v>3</v>
      </c>
      <c r="E21" s="5">
        <f t="shared" si="0"/>
        <v>1</v>
      </c>
      <c r="F21" s="6">
        <v>3</v>
      </c>
      <c r="G21" s="7">
        <f t="shared" si="1"/>
        <v>1</v>
      </c>
      <c r="H21" s="8">
        <v>3</v>
      </c>
      <c r="I21" s="9">
        <f t="shared" si="2"/>
        <v>1</v>
      </c>
      <c r="J21" s="10">
        <v>1</v>
      </c>
      <c r="K21" s="11">
        <f t="shared" si="3"/>
        <v>0.33333333333333331</v>
      </c>
      <c r="L21" s="1"/>
      <c r="M21" t="s">
        <v>144</v>
      </c>
    </row>
    <row r="22" spans="1:14" x14ac:dyDescent="0.25">
      <c r="A22" s="2">
        <v>16</v>
      </c>
      <c r="B22" s="3" t="s">
        <v>42</v>
      </c>
      <c r="C22" s="2">
        <v>3</v>
      </c>
      <c r="D22" s="4">
        <v>3</v>
      </c>
      <c r="E22" s="5">
        <f t="shared" si="0"/>
        <v>1</v>
      </c>
      <c r="F22" s="6">
        <v>3</v>
      </c>
      <c r="G22" s="7">
        <f t="shared" si="1"/>
        <v>1</v>
      </c>
      <c r="H22" s="8">
        <v>3</v>
      </c>
      <c r="I22" s="9">
        <f t="shared" si="2"/>
        <v>1</v>
      </c>
      <c r="J22" s="10">
        <v>3</v>
      </c>
      <c r="K22" s="11">
        <f t="shared" si="3"/>
        <v>1</v>
      </c>
      <c r="L22" s="1"/>
      <c r="M22" t="s">
        <v>191</v>
      </c>
    </row>
    <row r="23" spans="1:14" x14ac:dyDescent="0.25">
      <c r="A23" s="2">
        <v>17</v>
      </c>
      <c r="B23" s="3" t="s">
        <v>43</v>
      </c>
      <c r="C23" s="2">
        <v>1</v>
      </c>
      <c r="D23" s="4">
        <v>1</v>
      </c>
      <c r="E23" s="5">
        <f t="shared" si="0"/>
        <v>1</v>
      </c>
      <c r="F23" s="6">
        <v>1</v>
      </c>
      <c r="G23" s="7">
        <f t="shared" si="1"/>
        <v>1</v>
      </c>
      <c r="H23" s="8">
        <v>1</v>
      </c>
      <c r="I23" s="9">
        <f t="shared" si="2"/>
        <v>1</v>
      </c>
      <c r="J23" s="10">
        <v>1</v>
      </c>
      <c r="K23" s="11">
        <f t="shared" si="3"/>
        <v>1</v>
      </c>
      <c r="L23" s="1"/>
      <c r="M23" t="s">
        <v>192</v>
      </c>
    </row>
    <row r="24" spans="1:14" s="15" customFormat="1" x14ac:dyDescent="0.25">
      <c r="A24" s="322" t="s">
        <v>46</v>
      </c>
      <c r="B24" s="322"/>
      <c r="C24" s="12">
        <f>SUM(C7:C23)</f>
        <v>783</v>
      </c>
      <c r="D24" s="12">
        <f>SUM(D7:D23)</f>
        <v>783</v>
      </c>
      <c r="E24" s="13">
        <f t="shared" si="0"/>
        <v>1</v>
      </c>
      <c r="F24" s="12">
        <f>SUM(F7:F23)</f>
        <v>783</v>
      </c>
      <c r="G24" s="13">
        <f t="shared" si="1"/>
        <v>1</v>
      </c>
      <c r="H24" s="12">
        <f>SUM(H7:H23)</f>
        <v>783</v>
      </c>
      <c r="I24" s="13">
        <f t="shared" si="2"/>
        <v>1</v>
      </c>
      <c r="J24" s="12">
        <f>SUM(J7:J23)</f>
        <v>365</v>
      </c>
      <c r="K24" s="13">
        <f t="shared" si="3"/>
        <v>0.4661558109833972</v>
      </c>
      <c r="L24" s="14"/>
    </row>
    <row r="25" spans="1:14" x14ac:dyDescent="0.25">
      <c r="A25" s="313" t="s">
        <v>14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5"/>
      <c r="L25" s="1"/>
    </row>
    <row r="26" spans="1:14" x14ac:dyDescent="0.25">
      <c r="A26" s="16">
        <v>1</v>
      </c>
      <c r="B26" s="1" t="s">
        <v>47</v>
      </c>
      <c r="C26" s="16">
        <v>76</v>
      </c>
      <c r="D26" s="4">
        <v>74</v>
      </c>
      <c r="E26" s="17">
        <f t="shared" ref="E26:E35" si="4">D26/C26</f>
        <v>0.97368421052631582</v>
      </c>
      <c r="F26" s="18">
        <v>74</v>
      </c>
      <c r="G26" s="7">
        <f t="shared" ref="G26:G35" si="5">F26/C26</f>
        <v>0.97368421052631582</v>
      </c>
      <c r="H26" s="8">
        <v>76</v>
      </c>
      <c r="I26" s="9">
        <f t="shared" ref="I26:I35" si="6">H26/C26</f>
        <v>1</v>
      </c>
      <c r="J26" s="10">
        <v>58</v>
      </c>
      <c r="K26" s="11">
        <f t="shared" ref="K26:K35" si="7">J26/C26</f>
        <v>0.76315789473684215</v>
      </c>
      <c r="L26" s="1"/>
      <c r="M26" t="s">
        <v>193</v>
      </c>
    </row>
    <row r="27" spans="1:14" x14ac:dyDescent="0.25">
      <c r="A27" s="16">
        <v>2</v>
      </c>
      <c r="B27" s="1" t="s">
        <v>48</v>
      </c>
      <c r="C27" s="16">
        <v>93</v>
      </c>
      <c r="D27" s="4">
        <v>83</v>
      </c>
      <c r="E27" s="17">
        <f t="shared" si="4"/>
        <v>0.89247311827956988</v>
      </c>
      <c r="F27" s="18">
        <v>93</v>
      </c>
      <c r="G27" s="7">
        <f t="shared" si="5"/>
        <v>1</v>
      </c>
      <c r="H27" s="8">
        <v>93</v>
      </c>
      <c r="I27" s="9">
        <f t="shared" si="6"/>
        <v>1</v>
      </c>
      <c r="J27" s="10">
        <v>66</v>
      </c>
      <c r="K27" s="11">
        <f t="shared" si="7"/>
        <v>0.70967741935483875</v>
      </c>
      <c r="L27" s="1"/>
      <c r="M27" t="s">
        <v>194</v>
      </c>
    </row>
    <row r="28" spans="1:14" x14ac:dyDescent="0.25">
      <c r="A28" s="16">
        <v>3</v>
      </c>
      <c r="B28" s="1" t="s">
        <v>49</v>
      </c>
      <c r="C28" s="16">
        <v>17</v>
      </c>
      <c r="D28" s="4">
        <v>17</v>
      </c>
      <c r="E28" s="17">
        <f t="shared" si="4"/>
        <v>1</v>
      </c>
      <c r="F28" s="18">
        <v>17</v>
      </c>
      <c r="G28" s="7">
        <f t="shared" si="5"/>
        <v>1</v>
      </c>
      <c r="H28" s="8">
        <v>17</v>
      </c>
      <c r="I28" s="9">
        <f t="shared" si="6"/>
        <v>1</v>
      </c>
      <c r="J28" s="10">
        <v>17</v>
      </c>
      <c r="K28" s="11">
        <f t="shared" si="7"/>
        <v>1</v>
      </c>
      <c r="L28" s="1"/>
      <c r="M28" t="s">
        <v>194</v>
      </c>
    </row>
    <row r="29" spans="1:14" x14ac:dyDescent="0.25">
      <c r="A29" s="16">
        <v>4</v>
      </c>
      <c r="B29" s="1" t="s">
        <v>50</v>
      </c>
      <c r="C29" s="16">
        <v>18</v>
      </c>
      <c r="D29" s="4">
        <v>0</v>
      </c>
      <c r="E29" s="17">
        <f t="shared" si="4"/>
        <v>0</v>
      </c>
      <c r="F29" s="18">
        <v>0</v>
      </c>
      <c r="G29" s="7">
        <f t="shared" si="5"/>
        <v>0</v>
      </c>
      <c r="H29" s="8">
        <v>0</v>
      </c>
      <c r="I29" s="9">
        <f t="shared" si="6"/>
        <v>0</v>
      </c>
      <c r="J29" s="10">
        <v>0</v>
      </c>
      <c r="K29" s="11">
        <f t="shared" si="7"/>
        <v>0</v>
      </c>
      <c r="L29" s="1"/>
      <c r="M29" t="s">
        <v>194</v>
      </c>
      <c r="N29" t="s">
        <v>195</v>
      </c>
    </row>
    <row r="30" spans="1:14" x14ac:dyDescent="0.25">
      <c r="A30" s="16">
        <v>5</v>
      </c>
      <c r="B30" s="1" t="s">
        <v>51</v>
      </c>
      <c r="C30" s="16">
        <v>15</v>
      </c>
      <c r="D30" s="4">
        <v>15</v>
      </c>
      <c r="E30" s="17">
        <f t="shared" si="4"/>
        <v>1</v>
      </c>
      <c r="F30" s="18">
        <v>15</v>
      </c>
      <c r="G30" s="7">
        <f t="shared" si="5"/>
        <v>1</v>
      </c>
      <c r="H30" s="8">
        <v>15</v>
      </c>
      <c r="I30" s="9">
        <f t="shared" si="6"/>
        <v>1</v>
      </c>
      <c r="J30" s="10">
        <v>15</v>
      </c>
      <c r="K30" s="11">
        <f t="shared" si="7"/>
        <v>1</v>
      </c>
      <c r="L30" s="1"/>
      <c r="M30" t="s">
        <v>194</v>
      </c>
    </row>
    <row r="31" spans="1:14" x14ac:dyDescent="0.25">
      <c r="A31" s="16">
        <v>6</v>
      </c>
      <c r="B31" s="1" t="s">
        <v>52</v>
      </c>
      <c r="C31" s="16">
        <v>87</v>
      </c>
      <c r="D31" s="4">
        <v>87</v>
      </c>
      <c r="E31" s="17">
        <f t="shared" si="4"/>
        <v>1</v>
      </c>
      <c r="F31" s="18">
        <v>87</v>
      </c>
      <c r="G31" s="7">
        <f t="shared" si="5"/>
        <v>1</v>
      </c>
      <c r="H31" s="8">
        <v>87</v>
      </c>
      <c r="I31" s="9">
        <f t="shared" si="6"/>
        <v>1</v>
      </c>
      <c r="J31" s="10">
        <v>76</v>
      </c>
      <c r="K31" s="11">
        <f t="shared" si="7"/>
        <v>0.87356321839080464</v>
      </c>
      <c r="L31" s="1"/>
      <c r="M31" t="s">
        <v>193</v>
      </c>
    </row>
    <row r="32" spans="1:14" x14ac:dyDescent="0.25">
      <c r="A32" s="16">
        <v>7</v>
      </c>
      <c r="B32" s="1" t="s">
        <v>53</v>
      </c>
      <c r="C32" s="16">
        <v>29</v>
      </c>
      <c r="D32" s="4">
        <v>29</v>
      </c>
      <c r="E32" s="17">
        <f t="shared" si="4"/>
        <v>1</v>
      </c>
      <c r="F32" s="18">
        <v>29</v>
      </c>
      <c r="G32" s="7">
        <f t="shared" si="5"/>
        <v>1</v>
      </c>
      <c r="H32" s="8">
        <v>29</v>
      </c>
      <c r="I32" s="9">
        <f t="shared" si="6"/>
        <v>1</v>
      </c>
      <c r="J32" s="10">
        <v>29</v>
      </c>
      <c r="K32" s="11">
        <f t="shared" si="7"/>
        <v>1</v>
      </c>
      <c r="L32" s="1"/>
      <c r="M32" t="s">
        <v>193</v>
      </c>
    </row>
    <row r="33" spans="1:19" x14ac:dyDescent="0.25">
      <c r="A33" s="16">
        <v>8</v>
      </c>
      <c r="B33" s="1" t="s">
        <v>54</v>
      </c>
      <c r="C33" s="16">
        <v>31</v>
      </c>
      <c r="D33" s="4">
        <v>21</v>
      </c>
      <c r="E33" s="17">
        <f t="shared" si="4"/>
        <v>0.67741935483870963</v>
      </c>
      <c r="F33" s="18">
        <v>31</v>
      </c>
      <c r="G33" s="7">
        <f t="shared" si="5"/>
        <v>1</v>
      </c>
      <c r="H33" s="8">
        <v>31</v>
      </c>
      <c r="I33" s="9">
        <f t="shared" si="6"/>
        <v>1</v>
      </c>
      <c r="J33" s="10">
        <v>22</v>
      </c>
      <c r="K33" s="11">
        <f t="shared" si="7"/>
        <v>0.70967741935483875</v>
      </c>
      <c r="L33" s="1"/>
      <c r="M33" t="s">
        <v>194</v>
      </c>
    </row>
    <row r="34" spans="1:19" x14ac:dyDescent="0.25">
      <c r="A34" s="16">
        <v>9</v>
      </c>
      <c r="B34" s="1" t="s">
        <v>55</v>
      </c>
      <c r="C34" s="16">
        <v>11</v>
      </c>
      <c r="D34" s="4">
        <v>11</v>
      </c>
      <c r="E34" s="17">
        <f t="shared" si="4"/>
        <v>1</v>
      </c>
      <c r="F34" s="18">
        <v>11</v>
      </c>
      <c r="G34" s="7">
        <f t="shared" si="5"/>
        <v>1</v>
      </c>
      <c r="H34" s="8">
        <v>11</v>
      </c>
      <c r="I34" s="9">
        <f t="shared" si="6"/>
        <v>1</v>
      </c>
      <c r="J34" s="10">
        <v>1</v>
      </c>
      <c r="K34" s="11">
        <f t="shared" si="7"/>
        <v>9.0909090909090912E-2</v>
      </c>
      <c r="L34" s="1"/>
      <c r="M34" t="s">
        <v>194</v>
      </c>
    </row>
    <row r="35" spans="1:19" s="15" customFormat="1" x14ac:dyDescent="0.25">
      <c r="A35" s="322" t="s">
        <v>46</v>
      </c>
      <c r="B35" s="322"/>
      <c r="C35" s="12">
        <f>SUM(C26:C34)</f>
        <v>377</v>
      </c>
      <c r="D35" s="12">
        <f>SUM(D26:D34)</f>
        <v>337</v>
      </c>
      <c r="E35" s="13">
        <f t="shared" si="4"/>
        <v>0.8938992042440318</v>
      </c>
      <c r="F35" s="12">
        <f>SUM(F26:F34)</f>
        <v>357</v>
      </c>
      <c r="G35" s="13">
        <f t="shared" si="5"/>
        <v>0.94694960212201595</v>
      </c>
      <c r="H35" s="12">
        <f>SUM(H26:H34)</f>
        <v>359</v>
      </c>
      <c r="I35" s="13">
        <f t="shared" si="6"/>
        <v>0.95225464190981435</v>
      </c>
      <c r="J35" s="12">
        <f>SUM(J26:J34)</f>
        <v>284</v>
      </c>
      <c r="K35" s="13">
        <f t="shared" si="7"/>
        <v>0.75331564986737398</v>
      </c>
      <c r="L35" s="14"/>
    </row>
    <row r="36" spans="1:19" x14ac:dyDescent="0.25">
      <c r="A36" s="313" t="s">
        <v>15</v>
      </c>
      <c r="B36" s="314"/>
      <c r="C36" s="314"/>
      <c r="D36" s="314"/>
      <c r="E36" s="314"/>
      <c r="F36" s="314"/>
      <c r="G36" s="314"/>
      <c r="H36" s="314"/>
      <c r="I36" s="314"/>
      <c r="J36" s="314"/>
      <c r="K36" s="315"/>
      <c r="L36" s="1"/>
    </row>
    <row r="37" spans="1:19" x14ac:dyDescent="0.25">
      <c r="A37" s="16">
        <v>1</v>
      </c>
      <c r="B37" s="1" t="s">
        <v>56</v>
      </c>
      <c r="C37" s="16">
        <v>71</v>
      </c>
      <c r="D37" s="4">
        <v>71</v>
      </c>
      <c r="E37" s="5">
        <f t="shared" ref="E37:E44" si="8">D37/C37</f>
        <v>1</v>
      </c>
      <c r="F37" s="6">
        <v>71</v>
      </c>
      <c r="G37" s="7">
        <f t="shared" ref="G37:G44" si="9">F37/C37</f>
        <v>1</v>
      </c>
      <c r="H37" s="8">
        <v>71</v>
      </c>
      <c r="I37" s="9">
        <f t="shared" ref="I37:I44" si="10">H37/C37</f>
        <v>1</v>
      </c>
      <c r="J37" s="10">
        <v>34</v>
      </c>
      <c r="K37" s="11">
        <f t="shared" ref="K37:K44" si="11">J37/C37</f>
        <v>0.47887323943661969</v>
      </c>
      <c r="L37" s="1"/>
      <c r="M37" t="s">
        <v>144</v>
      </c>
    </row>
    <row r="38" spans="1:19" x14ac:dyDescent="0.25">
      <c r="A38" s="16">
        <v>2</v>
      </c>
      <c r="B38" s="1" t="s">
        <v>57</v>
      </c>
      <c r="C38" s="16">
        <v>246</v>
      </c>
      <c r="D38" s="4">
        <v>246</v>
      </c>
      <c r="E38" s="5">
        <f t="shared" si="8"/>
        <v>1</v>
      </c>
      <c r="F38" s="6">
        <v>246</v>
      </c>
      <c r="G38" s="7">
        <f t="shared" si="9"/>
        <v>1</v>
      </c>
      <c r="H38" s="8">
        <v>246</v>
      </c>
      <c r="I38" s="9">
        <f t="shared" si="10"/>
        <v>1</v>
      </c>
      <c r="J38" s="10">
        <v>20</v>
      </c>
      <c r="K38" s="11">
        <f t="shared" si="11"/>
        <v>8.1300813008130079E-2</v>
      </c>
      <c r="L38" s="1"/>
      <c r="M38" t="s">
        <v>144</v>
      </c>
    </row>
    <row r="39" spans="1:19" x14ac:dyDescent="0.25">
      <c r="A39" s="16">
        <v>3</v>
      </c>
      <c r="B39" s="1" t="s">
        <v>58</v>
      </c>
      <c r="C39" s="16">
        <v>86</v>
      </c>
      <c r="D39" s="4">
        <v>86</v>
      </c>
      <c r="E39" s="19">
        <f t="shared" si="8"/>
        <v>1</v>
      </c>
      <c r="F39" s="6">
        <v>86</v>
      </c>
      <c r="G39" s="20">
        <f t="shared" si="9"/>
        <v>1</v>
      </c>
      <c r="H39" s="8">
        <v>86</v>
      </c>
      <c r="I39" s="21">
        <f t="shared" si="10"/>
        <v>1</v>
      </c>
      <c r="J39" s="10">
        <v>16</v>
      </c>
      <c r="K39" s="11">
        <f t="shared" si="11"/>
        <v>0.18604651162790697</v>
      </c>
      <c r="L39" s="1"/>
      <c r="M39" t="s">
        <v>144</v>
      </c>
    </row>
    <row r="40" spans="1:19" x14ac:dyDescent="0.25">
      <c r="A40" s="16">
        <v>4</v>
      </c>
      <c r="B40" s="1" t="s">
        <v>59</v>
      </c>
      <c r="C40" s="16">
        <v>68</v>
      </c>
      <c r="D40" s="4">
        <v>68</v>
      </c>
      <c r="E40" s="5">
        <f t="shared" si="8"/>
        <v>1</v>
      </c>
      <c r="F40" s="6">
        <v>68</v>
      </c>
      <c r="G40" s="7">
        <f t="shared" si="9"/>
        <v>1</v>
      </c>
      <c r="H40" s="8">
        <v>68</v>
      </c>
      <c r="I40" s="9">
        <f t="shared" si="10"/>
        <v>1</v>
      </c>
      <c r="J40" s="10">
        <v>16</v>
      </c>
      <c r="K40" s="11">
        <f t="shared" si="11"/>
        <v>0.23529411764705882</v>
      </c>
      <c r="L40" s="1"/>
      <c r="M40" t="s">
        <v>144</v>
      </c>
    </row>
    <row r="41" spans="1:19" x14ac:dyDescent="0.25">
      <c r="A41" s="16">
        <v>5</v>
      </c>
      <c r="B41" s="1" t="s">
        <v>60</v>
      </c>
      <c r="C41" s="16">
        <v>79</v>
      </c>
      <c r="D41" s="4">
        <v>79</v>
      </c>
      <c r="E41" s="5">
        <f t="shared" si="8"/>
        <v>1</v>
      </c>
      <c r="F41" s="6">
        <v>79</v>
      </c>
      <c r="G41" s="7">
        <f t="shared" si="9"/>
        <v>1</v>
      </c>
      <c r="H41" s="8">
        <v>79</v>
      </c>
      <c r="I41" s="9">
        <f t="shared" si="10"/>
        <v>1</v>
      </c>
      <c r="J41" s="10">
        <v>27</v>
      </c>
      <c r="K41" s="11">
        <f t="shared" si="11"/>
        <v>0.34177215189873417</v>
      </c>
      <c r="L41" s="1"/>
      <c r="M41" t="s">
        <v>144</v>
      </c>
    </row>
    <row r="42" spans="1:19" x14ac:dyDescent="0.25">
      <c r="A42" s="16">
        <v>6</v>
      </c>
      <c r="B42" s="1" t="s">
        <v>61</v>
      </c>
      <c r="C42" s="16">
        <v>77</v>
      </c>
      <c r="D42" s="4">
        <v>77</v>
      </c>
      <c r="E42" s="19">
        <f t="shared" si="8"/>
        <v>1</v>
      </c>
      <c r="F42" s="6">
        <v>77</v>
      </c>
      <c r="G42" s="20">
        <f t="shared" si="9"/>
        <v>1</v>
      </c>
      <c r="H42" s="8">
        <v>77</v>
      </c>
      <c r="I42" s="9">
        <f t="shared" si="10"/>
        <v>1</v>
      </c>
      <c r="J42" s="10">
        <v>63</v>
      </c>
      <c r="K42" s="11">
        <f t="shared" si="11"/>
        <v>0.81818181818181823</v>
      </c>
      <c r="L42" s="1"/>
      <c r="M42" t="s">
        <v>144</v>
      </c>
    </row>
    <row r="43" spans="1:19" x14ac:dyDescent="0.25">
      <c r="A43" s="16">
        <v>7</v>
      </c>
      <c r="B43" s="1" t="s">
        <v>62</v>
      </c>
      <c r="C43" s="16">
        <v>35</v>
      </c>
      <c r="D43" s="4">
        <v>35</v>
      </c>
      <c r="E43" s="5">
        <f t="shared" si="8"/>
        <v>1</v>
      </c>
      <c r="F43" s="6">
        <v>35</v>
      </c>
      <c r="G43" s="7">
        <f t="shared" si="9"/>
        <v>1</v>
      </c>
      <c r="H43" s="8">
        <v>35</v>
      </c>
      <c r="I43" s="9">
        <f t="shared" si="10"/>
        <v>1</v>
      </c>
      <c r="J43" s="10">
        <v>35</v>
      </c>
      <c r="K43" s="11">
        <f t="shared" si="11"/>
        <v>1</v>
      </c>
      <c r="L43" s="1"/>
      <c r="M43" t="s">
        <v>144</v>
      </c>
      <c r="N43" t="s">
        <v>196</v>
      </c>
    </row>
    <row r="44" spans="1:19" s="15" customFormat="1" x14ac:dyDescent="0.25">
      <c r="A44" s="322" t="s">
        <v>46</v>
      </c>
      <c r="B44" s="322"/>
      <c r="C44" s="12">
        <f>SUM(C37:C43)</f>
        <v>662</v>
      </c>
      <c r="D44" s="12">
        <f>SUM(D37:D43)</f>
        <v>662</v>
      </c>
      <c r="E44" s="13">
        <f t="shared" si="8"/>
        <v>1</v>
      </c>
      <c r="F44" s="12">
        <f>SUM(F37:F43)</f>
        <v>662</v>
      </c>
      <c r="G44" s="13">
        <f t="shared" si="9"/>
        <v>1</v>
      </c>
      <c r="H44" s="12">
        <f>SUM(H37:H43)</f>
        <v>662</v>
      </c>
      <c r="I44" s="13">
        <f t="shared" si="10"/>
        <v>1</v>
      </c>
      <c r="J44" s="12">
        <f>SUM(J37:J43)</f>
        <v>211</v>
      </c>
      <c r="K44" s="13">
        <f t="shared" si="11"/>
        <v>0.31873111782477342</v>
      </c>
      <c r="L44" s="14"/>
      <c r="Q44" s="15">
        <v>170</v>
      </c>
      <c r="R44" s="15">
        <v>170</v>
      </c>
      <c r="S44" s="22">
        <f t="shared" ref="S44:S49" si="12">R44/Q44</f>
        <v>1</v>
      </c>
    </row>
    <row r="45" spans="1:19" x14ac:dyDescent="0.25">
      <c r="A45" s="320" t="s">
        <v>16</v>
      </c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1"/>
      <c r="Q45">
        <v>112</v>
      </c>
      <c r="R45">
        <v>111</v>
      </c>
      <c r="S45" s="22">
        <f t="shared" si="12"/>
        <v>0.9910714285714286</v>
      </c>
    </row>
    <row r="46" spans="1:19" x14ac:dyDescent="0.25">
      <c r="A46" s="16">
        <v>1</v>
      </c>
      <c r="B46" s="1" t="s">
        <v>63</v>
      </c>
      <c r="C46" s="16">
        <v>163</v>
      </c>
      <c r="D46" s="4">
        <v>163</v>
      </c>
      <c r="E46" s="5">
        <f t="shared" ref="E46:E51" si="13">D46/C46</f>
        <v>1</v>
      </c>
      <c r="F46" s="6">
        <v>163</v>
      </c>
      <c r="G46" s="7">
        <f t="shared" ref="G46:G51" si="14">F46/C46</f>
        <v>1</v>
      </c>
      <c r="H46" s="8">
        <v>163</v>
      </c>
      <c r="I46" s="9">
        <f t="shared" ref="I46:I51" si="15">H46/C46</f>
        <v>1</v>
      </c>
      <c r="J46" s="10">
        <v>135</v>
      </c>
      <c r="K46" s="11">
        <v>1</v>
      </c>
      <c r="L46" s="1"/>
      <c r="M46" t="s">
        <v>144</v>
      </c>
      <c r="Q46">
        <v>81</v>
      </c>
      <c r="R46">
        <v>81</v>
      </c>
      <c r="S46" s="22">
        <f t="shared" si="12"/>
        <v>1</v>
      </c>
    </row>
    <row r="47" spans="1:19" x14ac:dyDescent="0.25">
      <c r="A47" s="16">
        <v>2</v>
      </c>
      <c r="B47" s="1" t="s">
        <v>64</v>
      </c>
      <c r="C47" s="16">
        <v>112</v>
      </c>
      <c r="D47" s="4">
        <v>112</v>
      </c>
      <c r="E47" s="5">
        <f t="shared" si="13"/>
        <v>1</v>
      </c>
      <c r="F47" s="6">
        <v>112</v>
      </c>
      <c r="G47" s="7">
        <f t="shared" si="14"/>
        <v>1</v>
      </c>
      <c r="H47" s="8">
        <v>112</v>
      </c>
      <c r="I47" s="9">
        <f t="shared" si="15"/>
        <v>1</v>
      </c>
      <c r="J47" s="10">
        <v>112</v>
      </c>
      <c r="K47" s="11">
        <f>J47/H47</f>
        <v>1</v>
      </c>
      <c r="L47" s="1"/>
      <c r="M47" t="s">
        <v>144</v>
      </c>
      <c r="Q47">
        <v>95</v>
      </c>
      <c r="R47">
        <v>95</v>
      </c>
      <c r="S47" s="22">
        <f t="shared" si="12"/>
        <v>1</v>
      </c>
    </row>
    <row r="48" spans="1:19" x14ac:dyDescent="0.25">
      <c r="A48" s="16">
        <v>3</v>
      </c>
      <c r="B48" s="1" t="s">
        <v>65</v>
      </c>
      <c r="C48" s="16">
        <v>77</v>
      </c>
      <c r="D48" s="4">
        <v>77</v>
      </c>
      <c r="E48" s="5">
        <f t="shared" si="13"/>
        <v>1</v>
      </c>
      <c r="F48" s="6">
        <v>77</v>
      </c>
      <c r="G48" s="7">
        <f t="shared" si="14"/>
        <v>1</v>
      </c>
      <c r="H48" s="8">
        <v>77</v>
      </c>
      <c r="I48" s="9">
        <f t="shared" si="15"/>
        <v>1</v>
      </c>
      <c r="J48" s="10">
        <v>77</v>
      </c>
      <c r="K48" s="11">
        <f t="shared" ref="K48:K49" si="16">J48/H48</f>
        <v>1</v>
      </c>
      <c r="L48" s="1"/>
      <c r="M48" t="s">
        <v>144</v>
      </c>
      <c r="Q48">
        <v>48</v>
      </c>
      <c r="R48">
        <v>42</v>
      </c>
      <c r="S48" s="22">
        <f t="shared" si="12"/>
        <v>0.875</v>
      </c>
    </row>
    <row r="49" spans="1:19" x14ac:dyDescent="0.25">
      <c r="A49" s="16">
        <v>4</v>
      </c>
      <c r="B49" s="1" t="s">
        <v>66</v>
      </c>
      <c r="C49" s="16">
        <v>91</v>
      </c>
      <c r="D49" s="4">
        <v>91</v>
      </c>
      <c r="E49" s="5">
        <f t="shared" si="13"/>
        <v>1</v>
      </c>
      <c r="F49" s="6">
        <v>91</v>
      </c>
      <c r="G49" s="7">
        <f t="shared" si="14"/>
        <v>1</v>
      </c>
      <c r="H49" s="8">
        <v>91</v>
      </c>
      <c r="I49" s="9">
        <f t="shared" si="15"/>
        <v>1</v>
      </c>
      <c r="J49" s="10">
        <v>91</v>
      </c>
      <c r="K49" s="11">
        <f t="shared" si="16"/>
        <v>1</v>
      </c>
      <c r="L49" s="1"/>
      <c r="M49" t="s">
        <v>144</v>
      </c>
      <c r="Q49">
        <f>SUM(Q44:Q48)</f>
        <v>506</v>
      </c>
      <c r="R49">
        <f>SUM(R44:R48)</f>
        <v>499</v>
      </c>
      <c r="S49" s="22">
        <f t="shared" si="12"/>
        <v>0.98616600790513831</v>
      </c>
    </row>
    <row r="50" spans="1:19" x14ac:dyDescent="0.25">
      <c r="A50" s="16">
        <v>5</v>
      </c>
      <c r="B50" s="1" t="s">
        <v>67</v>
      </c>
      <c r="C50" s="16">
        <v>43</v>
      </c>
      <c r="D50" s="4">
        <v>43</v>
      </c>
      <c r="E50" s="5">
        <f t="shared" si="13"/>
        <v>1</v>
      </c>
      <c r="F50" s="6">
        <v>43</v>
      </c>
      <c r="G50" s="7">
        <f t="shared" si="14"/>
        <v>1</v>
      </c>
      <c r="H50" s="8">
        <v>43</v>
      </c>
      <c r="I50" s="9">
        <f t="shared" si="15"/>
        <v>1</v>
      </c>
      <c r="J50" s="10">
        <v>43</v>
      </c>
      <c r="K50" s="11">
        <f>J50/H50</f>
        <v>1</v>
      </c>
      <c r="L50" s="1"/>
      <c r="M50" t="s">
        <v>144</v>
      </c>
    </row>
    <row r="51" spans="1:19" s="15" customFormat="1" x14ac:dyDescent="0.25">
      <c r="A51" s="322" t="s">
        <v>46</v>
      </c>
      <c r="B51" s="322"/>
      <c r="C51" s="12">
        <f>SUM(C46:C50)</f>
        <v>486</v>
      </c>
      <c r="D51" s="12">
        <f>SUM(D46:D50)</f>
        <v>486</v>
      </c>
      <c r="E51" s="13">
        <f t="shared" si="13"/>
        <v>1</v>
      </c>
      <c r="F51" s="12">
        <f>SUM(F46:F50)</f>
        <v>486</v>
      </c>
      <c r="G51" s="13">
        <f t="shared" si="14"/>
        <v>1</v>
      </c>
      <c r="H51" s="12">
        <f>SUM(H46:H50)</f>
        <v>486</v>
      </c>
      <c r="I51" s="13">
        <f t="shared" si="15"/>
        <v>1</v>
      </c>
      <c r="J51" s="12">
        <f>SUM(J46:J50)</f>
        <v>458</v>
      </c>
      <c r="K51" s="13">
        <v>1</v>
      </c>
      <c r="L51" s="14"/>
    </row>
    <row r="52" spans="1:19" x14ac:dyDescent="0.25">
      <c r="A52" s="313" t="s">
        <v>68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5"/>
      <c r="L52" s="1"/>
    </row>
    <row r="53" spans="1:19" x14ac:dyDescent="0.25">
      <c r="A53" s="16">
        <v>1</v>
      </c>
      <c r="B53" s="1" t="s">
        <v>69</v>
      </c>
      <c r="C53" s="16">
        <f>244</f>
        <v>244</v>
      </c>
      <c r="D53" s="4">
        <v>244</v>
      </c>
      <c r="E53" s="19">
        <f>D53/C53</f>
        <v>1</v>
      </c>
      <c r="F53" s="6">
        <v>244</v>
      </c>
      <c r="G53" s="20">
        <f t="shared" ref="G53:G71" si="17">F53/C53</f>
        <v>1</v>
      </c>
      <c r="H53" s="8">
        <v>244</v>
      </c>
      <c r="I53" s="21">
        <f t="shared" ref="I53:I71" si="18">H53/C53</f>
        <v>1</v>
      </c>
      <c r="J53" s="10">
        <f>244-27</f>
        <v>217</v>
      </c>
      <c r="K53" s="11">
        <v>1</v>
      </c>
      <c r="L53" s="1"/>
      <c r="M53" t="s">
        <v>197</v>
      </c>
      <c r="N53" t="s">
        <v>144</v>
      </c>
    </row>
    <row r="54" spans="1:19" x14ac:dyDescent="0.25">
      <c r="A54" s="16">
        <v>2</v>
      </c>
      <c r="B54" s="1" t="s">
        <v>70</v>
      </c>
      <c r="C54" s="16">
        <v>74</v>
      </c>
      <c r="D54" s="4">
        <v>74</v>
      </c>
      <c r="E54" s="19">
        <f t="shared" ref="E54:E70" si="19">D54/C54</f>
        <v>1</v>
      </c>
      <c r="F54" s="6">
        <v>74</v>
      </c>
      <c r="G54" s="7">
        <f t="shared" si="17"/>
        <v>1</v>
      </c>
      <c r="H54" s="8">
        <v>74</v>
      </c>
      <c r="I54" s="9">
        <f t="shared" si="18"/>
        <v>1</v>
      </c>
      <c r="J54" s="10">
        <v>54</v>
      </c>
      <c r="K54" s="11">
        <f t="shared" ref="K54:K70" si="20">J54/C54</f>
        <v>0.72972972972972971</v>
      </c>
      <c r="L54" s="1"/>
      <c r="M54" t="s">
        <v>194</v>
      </c>
    </row>
    <row r="55" spans="1:19" x14ac:dyDescent="0.25">
      <c r="A55" s="16">
        <v>3</v>
      </c>
      <c r="B55" s="1" t="s">
        <v>71</v>
      </c>
      <c r="C55" s="16">
        <v>62</v>
      </c>
      <c r="D55" s="4">
        <v>62</v>
      </c>
      <c r="E55" s="19">
        <f t="shared" si="19"/>
        <v>1</v>
      </c>
      <c r="F55" s="6">
        <v>62</v>
      </c>
      <c r="G55" s="7">
        <f t="shared" si="17"/>
        <v>1</v>
      </c>
      <c r="H55" s="8">
        <v>62</v>
      </c>
      <c r="I55" s="9">
        <f t="shared" si="18"/>
        <v>1</v>
      </c>
      <c r="J55" s="10">
        <v>53</v>
      </c>
      <c r="K55" s="11">
        <f t="shared" si="20"/>
        <v>0.85483870967741937</v>
      </c>
      <c r="L55" s="1"/>
      <c r="M55" t="s">
        <v>198</v>
      </c>
    </row>
    <row r="56" spans="1:19" x14ac:dyDescent="0.25">
      <c r="A56" s="16">
        <v>4</v>
      </c>
      <c r="B56" s="1" t="s">
        <v>72</v>
      </c>
      <c r="C56" s="16">
        <v>49</v>
      </c>
      <c r="D56" s="4">
        <v>49</v>
      </c>
      <c r="E56" s="19">
        <f t="shared" si="19"/>
        <v>1</v>
      </c>
      <c r="F56" s="6">
        <v>49</v>
      </c>
      <c r="G56" s="20">
        <f t="shared" si="17"/>
        <v>1</v>
      </c>
      <c r="H56" s="8">
        <v>49</v>
      </c>
      <c r="I56" s="9">
        <f t="shared" si="18"/>
        <v>1</v>
      </c>
      <c r="J56" s="10">
        <v>36</v>
      </c>
      <c r="K56" s="11">
        <f t="shared" si="20"/>
        <v>0.73469387755102045</v>
      </c>
      <c r="L56" s="1"/>
      <c r="M56" t="s">
        <v>199</v>
      </c>
    </row>
    <row r="57" spans="1:19" x14ac:dyDescent="0.25">
      <c r="A57" s="16">
        <v>5</v>
      </c>
      <c r="B57" s="1" t="s">
        <v>73</v>
      </c>
      <c r="C57" s="16">
        <v>55</v>
      </c>
      <c r="D57" s="4">
        <v>55</v>
      </c>
      <c r="E57" s="19">
        <f t="shared" si="19"/>
        <v>1</v>
      </c>
      <c r="F57" s="6">
        <v>55</v>
      </c>
      <c r="G57" s="7">
        <f t="shared" si="17"/>
        <v>1</v>
      </c>
      <c r="H57" s="8">
        <v>55</v>
      </c>
      <c r="I57" s="9">
        <f t="shared" si="18"/>
        <v>1</v>
      </c>
      <c r="J57" s="10">
        <v>55</v>
      </c>
      <c r="K57" s="11">
        <f t="shared" si="20"/>
        <v>1</v>
      </c>
      <c r="L57" s="1"/>
      <c r="M57" t="s">
        <v>200</v>
      </c>
    </row>
    <row r="58" spans="1:19" x14ac:dyDescent="0.25">
      <c r="A58" s="16">
        <v>6</v>
      </c>
      <c r="B58" s="1" t="s">
        <v>74</v>
      </c>
      <c r="C58" s="16">
        <v>22</v>
      </c>
      <c r="D58" s="4">
        <v>22</v>
      </c>
      <c r="E58" s="19">
        <f t="shared" si="19"/>
        <v>1</v>
      </c>
      <c r="F58" s="6">
        <v>22</v>
      </c>
      <c r="G58" s="7">
        <f t="shared" si="17"/>
        <v>1</v>
      </c>
      <c r="H58" s="8">
        <v>22</v>
      </c>
      <c r="I58" s="9">
        <f t="shared" si="18"/>
        <v>1</v>
      </c>
      <c r="J58" s="10">
        <v>22</v>
      </c>
      <c r="K58" s="11">
        <f t="shared" si="20"/>
        <v>1</v>
      </c>
      <c r="L58" s="1"/>
      <c r="M58" t="s">
        <v>194</v>
      </c>
    </row>
    <row r="59" spans="1:19" x14ac:dyDescent="0.25">
      <c r="A59" s="16">
        <v>7</v>
      </c>
      <c r="B59" s="1" t="s">
        <v>75</v>
      </c>
      <c r="C59" s="16">
        <v>57</v>
      </c>
      <c r="D59" s="4">
        <v>57</v>
      </c>
      <c r="E59" s="19">
        <f t="shared" si="19"/>
        <v>1</v>
      </c>
      <c r="F59" s="6">
        <v>57</v>
      </c>
      <c r="G59" s="7">
        <f t="shared" si="17"/>
        <v>1</v>
      </c>
      <c r="H59" s="8">
        <v>57</v>
      </c>
      <c r="I59" s="9">
        <f t="shared" si="18"/>
        <v>1</v>
      </c>
      <c r="J59" s="10">
        <v>57</v>
      </c>
      <c r="K59" s="11">
        <f t="shared" si="20"/>
        <v>1</v>
      </c>
      <c r="L59" s="1"/>
      <c r="M59" t="s">
        <v>201</v>
      </c>
    </row>
    <row r="60" spans="1:19" x14ac:dyDescent="0.25">
      <c r="A60" s="16">
        <v>8</v>
      </c>
      <c r="B60" s="1" t="s">
        <v>76</v>
      </c>
      <c r="C60" s="16">
        <v>24</v>
      </c>
      <c r="D60" s="4">
        <v>24</v>
      </c>
      <c r="E60" s="19">
        <f t="shared" si="19"/>
        <v>1</v>
      </c>
      <c r="F60" s="6">
        <v>24</v>
      </c>
      <c r="G60" s="7">
        <f t="shared" si="17"/>
        <v>1</v>
      </c>
      <c r="H60" s="8">
        <v>24</v>
      </c>
      <c r="I60" s="9">
        <f t="shared" si="18"/>
        <v>1</v>
      </c>
      <c r="J60" s="10">
        <v>24</v>
      </c>
      <c r="K60" s="11">
        <f t="shared" si="20"/>
        <v>1</v>
      </c>
      <c r="L60" s="1"/>
      <c r="M60" t="s">
        <v>202</v>
      </c>
    </row>
    <row r="61" spans="1:19" x14ac:dyDescent="0.25">
      <c r="A61" s="16">
        <v>9</v>
      </c>
      <c r="B61" s="1" t="s">
        <v>77</v>
      </c>
      <c r="C61" s="16">
        <v>30</v>
      </c>
      <c r="D61" s="4">
        <v>30</v>
      </c>
      <c r="E61" s="19">
        <f t="shared" si="19"/>
        <v>1</v>
      </c>
      <c r="F61" s="6">
        <v>30</v>
      </c>
      <c r="G61" s="7">
        <f t="shared" si="17"/>
        <v>1</v>
      </c>
      <c r="H61" s="8">
        <v>30</v>
      </c>
      <c r="I61" s="9">
        <f t="shared" si="18"/>
        <v>1</v>
      </c>
      <c r="J61" s="10">
        <v>28</v>
      </c>
      <c r="K61" s="11">
        <f t="shared" si="20"/>
        <v>0.93333333333333335</v>
      </c>
      <c r="L61" s="1"/>
      <c r="M61" t="s">
        <v>194</v>
      </c>
    </row>
    <row r="62" spans="1:19" x14ac:dyDescent="0.25">
      <c r="A62" s="16">
        <v>10</v>
      </c>
      <c r="B62" s="1" t="s">
        <v>78</v>
      </c>
      <c r="C62" s="16">
        <v>9</v>
      </c>
      <c r="D62" s="4">
        <v>9</v>
      </c>
      <c r="E62" s="19">
        <f t="shared" si="19"/>
        <v>1</v>
      </c>
      <c r="F62" s="6">
        <v>9</v>
      </c>
      <c r="G62" s="7">
        <f t="shared" si="17"/>
        <v>1</v>
      </c>
      <c r="H62" s="8">
        <v>9</v>
      </c>
      <c r="I62" s="9">
        <f t="shared" si="18"/>
        <v>1</v>
      </c>
      <c r="J62" s="10">
        <v>9</v>
      </c>
      <c r="K62" s="11">
        <f t="shared" si="20"/>
        <v>1</v>
      </c>
      <c r="L62" s="1"/>
      <c r="M62" t="s">
        <v>202</v>
      </c>
      <c r="O62" t="s">
        <v>203</v>
      </c>
    </row>
    <row r="63" spans="1:19" x14ac:dyDescent="0.25">
      <c r="A63" s="16">
        <v>11</v>
      </c>
      <c r="B63" s="1" t="s">
        <v>79</v>
      </c>
      <c r="C63" s="16">
        <v>10</v>
      </c>
      <c r="D63" s="4">
        <v>10</v>
      </c>
      <c r="E63" s="19">
        <f t="shared" si="19"/>
        <v>1</v>
      </c>
      <c r="F63" s="6">
        <v>10</v>
      </c>
      <c r="G63" s="7">
        <f t="shared" si="17"/>
        <v>1</v>
      </c>
      <c r="H63" s="8">
        <v>10</v>
      </c>
      <c r="I63" s="9">
        <f t="shared" si="18"/>
        <v>1</v>
      </c>
      <c r="J63" s="10">
        <v>10</v>
      </c>
      <c r="K63" s="11">
        <f t="shared" si="20"/>
        <v>1</v>
      </c>
      <c r="L63" s="1"/>
      <c r="M63" t="s">
        <v>204</v>
      </c>
    </row>
    <row r="64" spans="1:19" x14ac:dyDescent="0.25">
      <c r="A64" s="16">
        <v>12</v>
      </c>
      <c r="B64" s="1" t="s">
        <v>80</v>
      </c>
      <c r="C64" s="16">
        <v>11</v>
      </c>
      <c r="D64" s="4">
        <v>11</v>
      </c>
      <c r="E64" s="19">
        <f t="shared" si="19"/>
        <v>1</v>
      </c>
      <c r="F64" s="6">
        <v>11</v>
      </c>
      <c r="G64" s="7">
        <f t="shared" si="17"/>
        <v>1</v>
      </c>
      <c r="H64" s="8">
        <v>11</v>
      </c>
      <c r="I64" s="9">
        <f t="shared" si="18"/>
        <v>1</v>
      </c>
      <c r="J64" s="10">
        <v>11</v>
      </c>
      <c r="K64" s="11">
        <f t="shared" si="20"/>
        <v>1</v>
      </c>
      <c r="L64" s="1"/>
      <c r="M64" t="s">
        <v>194</v>
      </c>
      <c r="N64" t="s">
        <v>144</v>
      </c>
      <c r="O64" t="s">
        <v>203</v>
      </c>
    </row>
    <row r="65" spans="1:14" x14ac:dyDescent="0.25">
      <c r="A65" s="16">
        <v>13</v>
      </c>
      <c r="B65" s="1" t="s">
        <v>81</v>
      </c>
      <c r="C65" s="16">
        <v>7</v>
      </c>
      <c r="D65" s="4">
        <v>7</v>
      </c>
      <c r="E65" s="19">
        <f t="shared" si="19"/>
        <v>1</v>
      </c>
      <c r="F65" s="6">
        <v>7</v>
      </c>
      <c r="G65" s="7">
        <f t="shared" si="17"/>
        <v>1</v>
      </c>
      <c r="H65" s="8">
        <v>7</v>
      </c>
      <c r="I65" s="9">
        <f t="shared" si="18"/>
        <v>1</v>
      </c>
      <c r="J65" s="10">
        <v>7</v>
      </c>
      <c r="K65" s="11">
        <f t="shared" si="20"/>
        <v>1</v>
      </c>
      <c r="L65" s="1"/>
      <c r="M65" t="s">
        <v>194</v>
      </c>
      <c r="N65" t="s">
        <v>144</v>
      </c>
    </row>
    <row r="66" spans="1:14" x14ac:dyDescent="0.25">
      <c r="A66" s="16">
        <v>14</v>
      </c>
      <c r="B66" s="1" t="s">
        <v>82</v>
      </c>
      <c r="C66" s="16">
        <v>8</v>
      </c>
      <c r="D66" s="4">
        <v>8</v>
      </c>
      <c r="E66" s="19">
        <f t="shared" si="19"/>
        <v>1</v>
      </c>
      <c r="F66" s="6">
        <v>8</v>
      </c>
      <c r="G66" s="7">
        <f t="shared" si="17"/>
        <v>1</v>
      </c>
      <c r="H66" s="8">
        <v>8</v>
      </c>
      <c r="I66" s="9">
        <f t="shared" si="18"/>
        <v>1</v>
      </c>
      <c r="J66" s="10">
        <v>7</v>
      </c>
      <c r="K66" s="11">
        <f t="shared" si="20"/>
        <v>0.875</v>
      </c>
      <c r="L66" s="1"/>
      <c r="M66" t="s">
        <v>202</v>
      </c>
    </row>
    <row r="67" spans="1:14" x14ac:dyDescent="0.25">
      <c r="A67" s="16">
        <v>15</v>
      </c>
      <c r="B67" s="1" t="s">
        <v>83</v>
      </c>
      <c r="C67" s="16">
        <v>21</v>
      </c>
      <c r="D67" s="4">
        <v>21</v>
      </c>
      <c r="E67" s="19">
        <f t="shared" si="19"/>
        <v>1</v>
      </c>
      <c r="F67" s="6">
        <v>21</v>
      </c>
      <c r="G67" s="7">
        <f t="shared" si="17"/>
        <v>1</v>
      </c>
      <c r="H67" s="8">
        <v>21</v>
      </c>
      <c r="I67" s="9">
        <f t="shared" si="18"/>
        <v>1</v>
      </c>
      <c r="J67" s="10">
        <v>21</v>
      </c>
      <c r="K67" s="11">
        <f t="shared" si="20"/>
        <v>1</v>
      </c>
      <c r="L67" s="1"/>
      <c r="M67" t="s">
        <v>202</v>
      </c>
    </row>
    <row r="68" spans="1:14" x14ac:dyDescent="0.25">
      <c r="A68" s="16">
        <v>16</v>
      </c>
      <c r="B68" s="1" t="s">
        <v>84</v>
      </c>
      <c r="C68" s="16">
        <v>14</v>
      </c>
      <c r="D68" s="4">
        <v>14</v>
      </c>
      <c r="E68" s="19">
        <f t="shared" si="19"/>
        <v>1</v>
      </c>
      <c r="F68" s="6">
        <v>14</v>
      </c>
      <c r="G68" s="7">
        <f t="shared" si="17"/>
        <v>1</v>
      </c>
      <c r="H68" s="8">
        <v>14</v>
      </c>
      <c r="I68" s="9">
        <f t="shared" si="18"/>
        <v>1</v>
      </c>
      <c r="J68" s="10">
        <v>11</v>
      </c>
      <c r="K68" s="11">
        <f t="shared" si="20"/>
        <v>0.7857142857142857</v>
      </c>
      <c r="L68" s="1"/>
      <c r="M68" t="s">
        <v>153</v>
      </c>
    </row>
    <row r="69" spans="1:14" x14ac:dyDescent="0.25">
      <c r="A69" s="16">
        <v>17</v>
      </c>
      <c r="B69" s="1" t="s">
        <v>85</v>
      </c>
      <c r="C69" s="16">
        <v>8</v>
      </c>
      <c r="D69" s="4">
        <v>8</v>
      </c>
      <c r="E69" s="19">
        <f t="shared" si="19"/>
        <v>1</v>
      </c>
      <c r="F69" s="6">
        <v>8</v>
      </c>
      <c r="G69" s="7">
        <f t="shared" si="17"/>
        <v>1</v>
      </c>
      <c r="H69" s="8">
        <v>8</v>
      </c>
      <c r="I69" s="9">
        <f t="shared" si="18"/>
        <v>1</v>
      </c>
      <c r="J69" s="10">
        <v>7</v>
      </c>
      <c r="K69" s="11">
        <f t="shared" si="20"/>
        <v>0.875</v>
      </c>
      <c r="L69" s="1"/>
      <c r="M69" t="s">
        <v>153</v>
      </c>
    </row>
    <row r="70" spans="1:14" x14ac:dyDescent="0.25">
      <c r="A70" s="16">
        <v>18</v>
      </c>
      <c r="B70" s="1" t="s">
        <v>86</v>
      </c>
      <c r="C70" s="16">
        <v>3</v>
      </c>
      <c r="D70" s="4">
        <v>3</v>
      </c>
      <c r="E70" s="19">
        <f t="shared" si="19"/>
        <v>1</v>
      </c>
      <c r="F70" s="6">
        <v>3</v>
      </c>
      <c r="G70" s="7">
        <f t="shared" si="17"/>
        <v>1</v>
      </c>
      <c r="H70" s="8">
        <v>3</v>
      </c>
      <c r="I70" s="9">
        <f t="shared" si="18"/>
        <v>1</v>
      </c>
      <c r="J70" s="10">
        <v>0</v>
      </c>
      <c r="K70" s="11">
        <f t="shared" si="20"/>
        <v>0</v>
      </c>
      <c r="L70" s="1"/>
      <c r="M70" t="s">
        <v>153</v>
      </c>
      <c r="N70" t="s">
        <v>144</v>
      </c>
    </row>
    <row r="71" spans="1:14" s="15" customFormat="1" x14ac:dyDescent="0.25">
      <c r="A71" s="322" t="s">
        <v>46</v>
      </c>
      <c r="B71" s="322"/>
      <c r="C71" s="12">
        <f>SUM(C53:C70)</f>
        <v>708</v>
      </c>
      <c r="D71" s="12">
        <f>SUM(D53:D70)</f>
        <v>708</v>
      </c>
      <c r="E71" s="13">
        <f>D71/C71</f>
        <v>1</v>
      </c>
      <c r="F71" s="12">
        <f>SUM(F53:F70)</f>
        <v>708</v>
      </c>
      <c r="G71" s="13">
        <f t="shared" si="17"/>
        <v>1</v>
      </c>
      <c r="H71" s="12">
        <f>SUM(H53:H70)</f>
        <v>708</v>
      </c>
      <c r="I71" s="13">
        <f t="shared" si="18"/>
        <v>1</v>
      </c>
      <c r="J71" s="12">
        <f>SUM(J53:J70)</f>
        <v>629</v>
      </c>
      <c r="K71" s="13">
        <f>J71/681</f>
        <v>0.92364170337738616</v>
      </c>
      <c r="L71" s="14"/>
    </row>
    <row r="72" spans="1:14" x14ac:dyDescent="0.25">
      <c r="A72" s="313" t="s">
        <v>18</v>
      </c>
      <c r="B72" s="314"/>
      <c r="C72" s="314"/>
      <c r="D72" s="314"/>
      <c r="E72" s="314"/>
      <c r="F72" s="314"/>
      <c r="G72" s="314"/>
      <c r="H72" s="314"/>
      <c r="I72" s="314"/>
      <c r="J72" s="314"/>
      <c r="K72" s="314"/>
      <c r="L72" s="26"/>
    </row>
    <row r="73" spans="1:14" x14ac:dyDescent="0.25">
      <c r="A73" s="16">
        <v>1</v>
      </c>
      <c r="B73" s="1" t="s">
        <v>87</v>
      </c>
      <c r="C73" s="16">
        <v>57</v>
      </c>
      <c r="D73" s="4">
        <v>14</v>
      </c>
      <c r="E73" s="5">
        <f>D73/C73</f>
        <v>0.24561403508771928</v>
      </c>
      <c r="F73" s="6">
        <v>57</v>
      </c>
      <c r="G73" s="7">
        <f t="shared" ref="G73:G85" si="21">F73/C73</f>
        <v>1</v>
      </c>
      <c r="H73" s="8">
        <v>57</v>
      </c>
      <c r="I73" s="9">
        <f t="shared" ref="I73:I85" si="22">H73/C73</f>
        <v>1</v>
      </c>
      <c r="J73" s="10">
        <v>25</v>
      </c>
      <c r="K73" s="11">
        <f t="shared" ref="K73:K85" si="23">J73/C73</f>
        <v>0.43859649122807015</v>
      </c>
      <c r="L73" s="1"/>
      <c r="M73" t="s">
        <v>205</v>
      </c>
      <c r="N73" t="s">
        <v>206</v>
      </c>
    </row>
    <row r="74" spans="1:14" x14ac:dyDescent="0.25">
      <c r="A74" s="16">
        <v>2</v>
      </c>
      <c r="B74" s="1" t="s">
        <v>88</v>
      </c>
      <c r="C74" s="16">
        <v>102</v>
      </c>
      <c r="D74" s="4">
        <v>0</v>
      </c>
      <c r="E74" s="5">
        <f t="shared" ref="E74:E84" si="24">D74/C74</f>
        <v>0</v>
      </c>
      <c r="F74" s="6">
        <v>0</v>
      </c>
      <c r="G74" s="7">
        <f t="shared" si="21"/>
        <v>0</v>
      </c>
      <c r="H74" s="8">
        <v>0</v>
      </c>
      <c r="I74" s="9">
        <f t="shared" si="22"/>
        <v>0</v>
      </c>
      <c r="J74" s="10">
        <v>0</v>
      </c>
      <c r="K74" s="11">
        <f t="shared" si="23"/>
        <v>0</v>
      </c>
      <c r="L74" s="1"/>
      <c r="M74" t="s">
        <v>205</v>
      </c>
      <c r="N74" t="s">
        <v>207</v>
      </c>
    </row>
    <row r="75" spans="1:14" x14ac:dyDescent="0.25">
      <c r="A75" s="16">
        <v>3</v>
      </c>
      <c r="B75" s="1" t="s">
        <v>89</v>
      </c>
      <c r="C75" s="16">
        <v>13</v>
      </c>
      <c r="D75" s="4">
        <v>13</v>
      </c>
      <c r="E75" s="5">
        <f t="shared" si="24"/>
        <v>1</v>
      </c>
      <c r="F75" s="6">
        <v>13</v>
      </c>
      <c r="G75" s="7">
        <f t="shared" si="21"/>
        <v>1</v>
      </c>
      <c r="H75" s="8">
        <v>13</v>
      </c>
      <c r="I75" s="9">
        <f t="shared" si="22"/>
        <v>1</v>
      </c>
      <c r="J75" s="10">
        <v>13</v>
      </c>
      <c r="K75" s="11">
        <f t="shared" si="23"/>
        <v>1</v>
      </c>
      <c r="L75" s="1"/>
      <c r="M75" t="s">
        <v>205</v>
      </c>
      <c r="N75" t="s">
        <v>153</v>
      </c>
    </row>
    <row r="76" spans="1:14" x14ac:dyDescent="0.25">
      <c r="A76" s="16">
        <v>4</v>
      </c>
      <c r="B76" s="1" t="s">
        <v>90</v>
      </c>
      <c r="C76" s="16">
        <v>23</v>
      </c>
      <c r="D76" s="4">
        <v>23</v>
      </c>
      <c r="E76" s="5">
        <f t="shared" si="24"/>
        <v>1</v>
      </c>
      <c r="F76" s="6">
        <v>23</v>
      </c>
      <c r="G76" s="7">
        <f t="shared" si="21"/>
        <v>1</v>
      </c>
      <c r="H76" s="8">
        <v>23</v>
      </c>
      <c r="I76" s="9">
        <f t="shared" si="22"/>
        <v>1</v>
      </c>
      <c r="J76" s="10">
        <v>23</v>
      </c>
      <c r="K76" s="11">
        <f t="shared" si="23"/>
        <v>1</v>
      </c>
      <c r="L76" s="1"/>
      <c r="M76" t="s">
        <v>205</v>
      </c>
      <c r="N76" t="s">
        <v>153</v>
      </c>
    </row>
    <row r="77" spans="1:14" x14ac:dyDescent="0.25">
      <c r="A77" s="16">
        <v>5</v>
      </c>
      <c r="B77" s="1" t="s">
        <v>91</v>
      </c>
      <c r="C77" s="16">
        <v>167</v>
      </c>
      <c r="D77" s="4">
        <v>0</v>
      </c>
      <c r="E77" s="5">
        <f t="shared" si="24"/>
        <v>0</v>
      </c>
      <c r="F77" s="6">
        <v>0</v>
      </c>
      <c r="G77" s="7">
        <f t="shared" si="21"/>
        <v>0</v>
      </c>
      <c r="H77" s="8">
        <v>0</v>
      </c>
      <c r="I77" s="9">
        <f t="shared" si="22"/>
        <v>0</v>
      </c>
      <c r="J77" s="10">
        <v>0</v>
      </c>
      <c r="K77" s="11">
        <f t="shared" si="23"/>
        <v>0</v>
      </c>
      <c r="L77" s="1"/>
      <c r="M77" t="s">
        <v>208</v>
      </c>
      <c r="N77" t="s">
        <v>207</v>
      </c>
    </row>
    <row r="78" spans="1:14" x14ac:dyDescent="0.25">
      <c r="A78" s="16">
        <v>6</v>
      </c>
      <c r="B78" s="1" t="s">
        <v>92</v>
      </c>
      <c r="C78" s="16">
        <v>55</v>
      </c>
      <c r="D78" s="4">
        <v>35</v>
      </c>
      <c r="E78" s="5">
        <f t="shared" si="24"/>
        <v>0.63636363636363635</v>
      </c>
      <c r="F78" s="6">
        <v>35</v>
      </c>
      <c r="G78" s="7">
        <f t="shared" si="21"/>
        <v>0.63636363636363635</v>
      </c>
      <c r="H78" s="8">
        <v>35</v>
      </c>
      <c r="I78" s="9">
        <f t="shared" si="22"/>
        <v>0.63636363636363635</v>
      </c>
      <c r="J78" s="10">
        <v>35</v>
      </c>
      <c r="K78" s="11">
        <f t="shared" si="23"/>
        <v>0.63636363636363635</v>
      </c>
      <c r="L78" s="1"/>
      <c r="M78" t="s">
        <v>144</v>
      </c>
      <c r="N78" t="s">
        <v>209</v>
      </c>
    </row>
    <row r="79" spans="1:14" x14ac:dyDescent="0.25">
      <c r="A79" s="16">
        <v>7</v>
      </c>
      <c r="B79" s="1" t="s">
        <v>93</v>
      </c>
      <c r="C79" s="16">
        <v>44</v>
      </c>
      <c r="D79" s="4">
        <v>44</v>
      </c>
      <c r="E79" s="5">
        <f t="shared" si="24"/>
        <v>1</v>
      </c>
      <c r="F79" s="6">
        <v>44</v>
      </c>
      <c r="G79" s="7">
        <f t="shared" si="21"/>
        <v>1</v>
      </c>
      <c r="H79" s="8">
        <v>44</v>
      </c>
      <c r="I79" s="9">
        <f t="shared" si="22"/>
        <v>1</v>
      </c>
      <c r="J79" s="10">
        <v>33</v>
      </c>
      <c r="K79" s="11">
        <f t="shared" si="23"/>
        <v>0.75</v>
      </c>
      <c r="L79" s="1"/>
      <c r="M79" t="s">
        <v>205</v>
      </c>
      <c r="N79" t="s">
        <v>153</v>
      </c>
    </row>
    <row r="80" spans="1:14" x14ac:dyDescent="0.25">
      <c r="A80" s="16">
        <v>8</v>
      </c>
      <c r="B80" s="1" t="s">
        <v>94</v>
      </c>
      <c r="C80" s="16">
        <v>25</v>
      </c>
      <c r="D80" s="4">
        <v>25</v>
      </c>
      <c r="E80" s="5">
        <f t="shared" si="24"/>
        <v>1</v>
      </c>
      <c r="F80" s="6">
        <v>25</v>
      </c>
      <c r="G80" s="7">
        <f t="shared" si="21"/>
        <v>1</v>
      </c>
      <c r="H80" s="8">
        <v>25</v>
      </c>
      <c r="I80" s="9">
        <f t="shared" si="22"/>
        <v>1</v>
      </c>
      <c r="J80" s="10">
        <v>25</v>
      </c>
      <c r="K80" s="11">
        <f t="shared" si="23"/>
        <v>1</v>
      </c>
      <c r="L80" s="1"/>
      <c r="M80" t="s">
        <v>205</v>
      </c>
      <c r="N80" t="s">
        <v>153</v>
      </c>
    </row>
    <row r="81" spans="1:14" x14ac:dyDescent="0.25">
      <c r="A81" s="16">
        <v>9</v>
      </c>
      <c r="B81" s="1" t="s">
        <v>95</v>
      </c>
      <c r="C81" s="16">
        <v>61</v>
      </c>
      <c r="D81" s="4">
        <v>61</v>
      </c>
      <c r="E81" s="5">
        <f t="shared" si="24"/>
        <v>1</v>
      </c>
      <c r="F81" s="6">
        <v>61</v>
      </c>
      <c r="G81" s="7">
        <f t="shared" si="21"/>
        <v>1</v>
      </c>
      <c r="H81" s="8">
        <v>61</v>
      </c>
      <c r="I81" s="9">
        <f t="shared" si="22"/>
        <v>1</v>
      </c>
      <c r="J81" s="10">
        <v>61</v>
      </c>
      <c r="K81" s="11">
        <f t="shared" si="23"/>
        <v>1</v>
      </c>
      <c r="L81" s="1"/>
      <c r="M81" t="s">
        <v>205</v>
      </c>
      <c r="N81" t="s">
        <v>153</v>
      </c>
    </row>
    <row r="82" spans="1:14" x14ac:dyDescent="0.25">
      <c r="A82" s="16">
        <v>10</v>
      </c>
      <c r="B82" s="1" t="s">
        <v>96</v>
      </c>
      <c r="C82" s="16">
        <v>110</v>
      </c>
      <c r="D82" s="4">
        <v>0</v>
      </c>
      <c r="E82" s="5">
        <f t="shared" si="24"/>
        <v>0</v>
      </c>
      <c r="F82" s="6">
        <v>0</v>
      </c>
      <c r="G82" s="7">
        <f t="shared" si="21"/>
        <v>0</v>
      </c>
      <c r="H82" s="8">
        <v>0</v>
      </c>
      <c r="I82" s="9">
        <f t="shared" si="22"/>
        <v>0</v>
      </c>
      <c r="J82" s="10">
        <v>0</v>
      </c>
      <c r="K82" s="11">
        <f t="shared" si="23"/>
        <v>0</v>
      </c>
      <c r="L82" s="1"/>
      <c r="M82" t="s">
        <v>210</v>
      </c>
      <c r="N82" t="s">
        <v>207</v>
      </c>
    </row>
    <row r="83" spans="1:14" x14ac:dyDescent="0.25">
      <c r="A83" s="16">
        <v>11</v>
      </c>
      <c r="B83" s="1" t="s">
        <v>97</v>
      </c>
      <c r="C83" s="16">
        <v>23</v>
      </c>
      <c r="D83" s="4">
        <v>23</v>
      </c>
      <c r="E83" s="5">
        <f t="shared" si="24"/>
        <v>1</v>
      </c>
      <c r="F83" s="6">
        <v>23</v>
      </c>
      <c r="G83" s="7">
        <f t="shared" si="21"/>
        <v>1</v>
      </c>
      <c r="H83" s="8">
        <v>23</v>
      </c>
      <c r="I83" s="9">
        <f t="shared" si="22"/>
        <v>1</v>
      </c>
      <c r="J83" s="10">
        <v>19</v>
      </c>
      <c r="K83" s="11">
        <f t="shared" si="23"/>
        <v>0.82608695652173914</v>
      </c>
      <c r="L83" s="1"/>
      <c r="M83" t="s">
        <v>205</v>
      </c>
      <c r="N83" t="s">
        <v>153</v>
      </c>
    </row>
    <row r="84" spans="1:14" x14ac:dyDescent="0.25">
      <c r="A84" s="16">
        <v>12</v>
      </c>
      <c r="B84" s="1" t="s">
        <v>98</v>
      </c>
      <c r="C84" s="16">
        <v>28</v>
      </c>
      <c r="D84" s="4">
        <v>0</v>
      </c>
      <c r="E84" s="5">
        <f t="shared" si="24"/>
        <v>0</v>
      </c>
      <c r="F84" s="6">
        <v>0</v>
      </c>
      <c r="G84" s="7">
        <f t="shared" si="21"/>
        <v>0</v>
      </c>
      <c r="H84" s="8">
        <v>0</v>
      </c>
      <c r="I84" s="9">
        <f t="shared" si="22"/>
        <v>0</v>
      </c>
      <c r="J84" s="10">
        <v>0</v>
      </c>
      <c r="K84" s="11">
        <f t="shared" si="23"/>
        <v>0</v>
      </c>
      <c r="L84" s="1"/>
      <c r="M84" t="s">
        <v>205</v>
      </c>
      <c r="N84" t="s">
        <v>207</v>
      </c>
    </row>
    <row r="85" spans="1:14" s="15" customFormat="1" x14ac:dyDescent="0.25">
      <c r="A85" s="322" t="s">
        <v>46</v>
      </c>
      <c r="B85" s="322"/>
      <c r="C85" s="12">
        <f>SUM(C73:C84)</f>
        <v>708</v>
      </c>
      <c r="D85" s="12">
        <f>SUM(D73:D84)</f>
        <v>238</v>
      </c>
      <c r="E85" s="13">
        <f>D85/C85</f>
        <v>0.33615819209039549</v>
      </c>
      <c r="F85" s="12">
        <f>SUM(F73:F84)</f>
        <v>281</v>
      </c>
      <c r="G85" s="13">
        <f t="shared" si="21"/>
        <v>0.39689265536723162</v>
      </c>
      <c r="H85" s="12">
        <f>SUM(H73:H84)</f>
        <v>281</v>
      </c>
      <c r="I85" s="13">
        <f t="shared" si="22"/>
        <v>0.39689265536723162</v>
      </c>
      <c r="J85" s="12">
        <f>SUM(J73:J84)</f>
        <v>234</v>
      </c>
      <c r="K85" s="13">
        <f t="shared" si="23"/>
        <v>0.33050847457627119</v>
      </c>
      <c r="L85" s="14"/>
    </row>
    <row r="86" spans="1:14" x14ac:dyDescent="0.25">
      <c r="A86" s="313" t="s">
        <v>19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5"/>
      <c r="L86" s="1"/>
    </row>
    <row r="87" spans="1:14" x14ac:dyDescent="0.25">
      <c r="A87" s="16">
        <v>1</v>
      </c>
      <c r="B87" s="1" t="s">
        <v>99</v>
      </c>
      <c r="C87" s="16">
        <v>73</v>
      </c>
      <c r="D87" s="4">
        <v>72</v>
      </c>
      <c r="E87" s="17">
        <f t="shared" ref="E87:E104" si="25">D87/C87</f>
        <v>0.98630136986301364</v>
      </c>
      <c r="F87" s="18">
        <v>73</v>
      </c>
      <c r="G87" s="7">
        <f t="shared" ref="G87:G104" si="26">F87/C87</f>
        <v>1</v>
      </c>
      <c r="H87" s="8">
        <v>73</v>
      </c>
      <c r="I87" s="23">
        <f t="shared" ref="I87:I104" si="27">H87/C87</f>
        <v>1</v>
      </c>
      <c r="J87" s="10">
        <v>40</v>
      </c>
      <c r="K87" s="24">
        <f t="shared" ref="K87:K104" si="28">J87/C87</f>
        <v>0.54794520547945202</v>
      </c>
      <c r="M87" t="s">
        <v>153</v>
      </c>
      <c r="N87" t="s">
        <v>153</v>
      </c>
    </row>
    <row r="88" spans="1:14" x14ac:dyDescent="0.25">
      <c r="A88" s="16">
        <v>2</v>
      </c>
      <c r="B88" s="1" t="s">
        <v>100</v>
      </c>
      <c r="C88" s="16">
        <v>64</v>
      </c>
      <c r="D88" s="4">
        <v>59</v>
      </c>
      <c r="E88" s="17">
        <f t="shared" si="25"/>
        <v>0.921875</v>
      </c>
      <c r="F88" s="18">
        <v>64</v>
      </c>
      <c r="G88" s="7">
        <f t="shared" si="26"/>
        <v>1</v>
      </c>
      <c r="H88" s="8">
        <v>64</v>
      </c>
      <c r="I88" s="23">
        <f t="shared" si="27"/>
        <v>1</v>
      </c>
      <c r="J88" s="10">
        <v>28</v>
      </c>
      <c r="K88" s="24">
        <f t="shared" si="28"/>
        <v>0.4375</v>
      </c>
      <c r="M88" t="s">
        <v>153</v>
      </c>
      <c r="N88" t="s">
        <v>153</v>
      </c>
    </row>
    <row r="89" spans="1:14" x14ac:dyDescent="0.25">
      <c r="A89" s="16">
        <v>3</v>
      </c>
      <c r="B89" s="1" t="s">
        <v>101</v>
      </c>
      <c r="C89" s="16">
        <v>25</v>
      </c>
      <c r="D89" s="4">
        <v>25</v>
      </c>
      <c r="E89" s="17">
        <f t="shared" si="25"/>
        <v>1</v>
      </c>
      <c r="F89" s="18">
        <v>25</v>
      </c>
      <c r="G89" s="7">
        <f t="shared" si="26"/>
        <v>1</v>
      </c>
      <c r="H89" s="8">
        <v>25</v>
      </c>
      <c r="I89" s="23">
        <f t="shared" si="27"/>
        <v>1</v>
      </c>
      <c r="J89" s="10">
        <v>7</v>
      </c>
      <c r="K89" s="24">
        <f t="shared" si="28"/>
        <v>0.28000000000000003</v>
      </c>
      <c r="M89" t="s">
        <v>144</v>
      </c>
      <c r="N89" t="s">
        <v>153</v>
      </c>
    </row>
    <row r="90" spans="1:14" x14ac:dyDescent="0.25">
      <c r="A90" s="16">
        <v>4</v>
      </c>
      <c r="B90" s="1" t="s">
        <v>102</v>
      </c>
      <c r="C90" s="16">
        <v>21</v>
      </c>
      <c r="D90" s="4">
        <v>21</v>
      </c>
      <c r="E90" s="17">
        <f t="shared" si="25"/>
        <v>1</v>
      </c>
      <c r="F90" s="18">
        <v>21</v>
      </c>
      <c r="G90" s="7">
        <f t="shared" si="26"/>
        <v>1</v>
      </c>
      <c r="H90" s="8">
        <v>21</v>
      </c>
      <c r="I90" s="23">
        <f t="shared" si="27"/>
        <v>1</v>
      </c>
      <c r="J90" s="10">
        <v>16</v>
      </c>
      <c r="K90" s="24">
        <f t="shared" si="28"/>
        <v>0.76190476190476186</v>
      </c>
      <c r="M90" t="s">
        <v>144</v>
      </c>
      <c r="N90" t="s">
        <v>153</v>
      </c>
    </row>
    <row r="91" spans="1:14" x14ac:dyDescent="0.25">
      <c r="A91" s="16">
        <v>5</v>
      </c>
      <c r="B91" s="1" t="s">
        <v>103</v>
      </c>
      <c r="C91" s="16">
        <v>16</v>
      </c>
      <c r="D91" s="4">
        <v>16</v>
      </c>
      <c r="E91" s="17">
        <f t="shared" si="25"/>
        <v>1</v>
      </c>
      <c r="F91" s="18">
        <v>16</v>
      </c>
      <c r="G91" s="7">
        <f t="shared" si="26"/>
        <v>1</v>
      </c>
      <c r="H91" s="8">
        <v>16</v>
      </c>
      <c r="I91" s="23">
        <f t="shared" si="27"/>
        <v>1</v>
      </c>
      <c r="J91" s="10">
        <v>7</v>
      </c>
      <c r="K91" s="24">
        <f t="shared" si="28"/>
        <v>0.4375</v>
      </c>
      <c r="M91" t="s">
        <v>144</v>
      </c>
      <c r="N91" t="s">
        <v>153</v>
      </c>
    </row>
    <row r="92" spans="1:14" x14ac:dyDescent="0.25">
      <c r="A92" s="16">
        <v>6</v>
      </c>
      <c r="B92" s="1" t="s">
        <v>104</v>
      </c>
      <c r="C92" s="16">
        <v>8</v>
      </c>
      <c r="D92" s="4">
        <v>8</v>
      </c>
      <c r="E92" s="17">
        <f t="shared" si="25"/>
        <v>1</v>
      </c>
      <c r="F92" s="18">
        <v>8</v>
      </c>
      <c r="G92" s="7">
        <f t="shared" si="26"/>
        <v>1</v>
      </c>
      <c r="H92" s="8">
        <v>8</v>
      </c>
      <c r="I92" s="23">
        <f t="shared" si="27"/>
        <v>1</v>
      </c>
      <c r="J92" s="10">
        <v>8</v>
      </c>
      <c r="K92" s="24">
        <f t="shared" si="28"/>
        <v>1</v>
      </c>
      <c r="M92" t="s">
        <v>144</v>
      </c>
      <c r="N92" t="s">
        <v>153</v>
      </c>
    </row>
    <row r="93" spans="1:14" x14ac:dyDescent="0.25">
      <c r="A93" s="16">
        <v>7</v>
      </c>
      <c r="B93" s="1" t="s">
        <v>105</v>
      </c>
      <c r="C93" s="16">
        <v>13</v>
      </c>
      <c r="D93" s="4">
        <v>13</v>
      </c>
      <c r="E93" s="17">
        <f t="shared" si="25"/>
        <v>1</v>
      </c>
      <c r="F93" s="18">
        <v>13</v>
      </c>
      <c r="G93" s="7">
        <f t="shared" si="26"/>
        <v>1</v>
      </c>
      <c r="H93" s="8">
        <v>13</v>
      </c>
      <c r="I93" s="23">
        <f t="shared" si="27"/>
        <v>1</v>
      </c>
      <c r="J93" s="10">
        <v>12</v>
      </c>
      <c r="K93" s="24">
        <f t="shared" si="28"/>
        <v>0.92307692307692313</v>
      </c>
      <c r="M93" t="s">
        <v>144</v>
      </c>
      <c r="N93" t="s">
        <v>153</v>
      </c>
    </row>
    <row r="94" spans="1:14" x14ac:dyDescent="0.25">
      <c r="A94" s="16">
        <v>8</v>
      </c>
      <c r="B94" s="1" t="s">
        <v>106</v>
      </c>
      <c r="C94" s="16">
        <v>36</v>
      </c>
      <c r="D94" s="4">
        <v>36</v>
      </c>
      <c r="E94" s="17">
        <f t="shared" si="25"/>
        <v>1</v>
      </c>
      <c r="F94" s="18">
        <v>36</v>
      </c>
      <c r="G94" s="7">
        <f t="shared" si="26"/>
        <v>1</v>
      </c>
      <c r="H94" s="8">
        <v>36</v>
      </c>
      <c r="I94" s="23">
        <f t="shared" si="27"/>
        <v>1</v>
      </c>
      <c r="J94" s="10">
        <v>18</v>
      </c>
      <c r="K94" s="24">
        <f t="shared" si="28"/>
        <v>0.5</v>
      </c>
      <c r="M94" t="s">
        <v>144</v>
      </c>
      <c r="N94" t="s">
        <v>153</v>
      </c>
    </row>
    <row r="95" spans="1:14" x14ac:dyDescent="0.25">
      <c r="A95" s="16">
        <v>9</v>
      </c>
      <c r="B95" s="1" t="s">
        <v>107</v>
      </c>
      <c r="C95" s="16">
        <v>9</v>
      </c>
      <c r="D95" s="4">
        <v>9</v>
      </c>
      <c r="E95" s="17">
        <f t="shared" si="25"/>
        <v>1</v>
      </c>
      <c r="F95" s="18">
        <v>9</v>
      </c>
      <c r="G95" s="7">
        <f t="shared" si="26"/>
        <v>1</v>
      </c>
      <c r="H95" s="8">
        <v>9</v>
      </c>
      <c r="I95" s="23">
        <f t="shared" si="27"/>
        <v>1</v>
      </c>
      <c r="J95" s="10">
        <v>9</v>
      </c>
      <c r="K95" s="24">
        <f t="shared" si="28"/>
        <v>1</v>
      </c>
      <c r="M95" t="s">
        <v>144</v>
      </c>
      <c r="N95" t="s">
        <v>153</v>
      </c>
    </row>
    <row r="96" spans="1:14" x14ac:dyDescent="0.25">
      <c r="A96" s="16">
        <v>10</v>
      </c>
      <c r="B96" s="1" t="s">
        <v>108</v>
      </c>
      <c r="C96" s="16">
        <v>5</v>
      </c>
      <c r="D96" s="4">
        <v>5</v>
      </c>
      <c r="E96" s="17">
        <f t="shared" si="25"/>
        <v>1</v>
      </c>
      <c r="F96" s="18">
        <v>5</v>
      </c>
      <c r="G96" s="7">
        <f t="shared" si="26"/>
        <v>1</v>
      </c>
      <c r="H96" s="8">
        <v>5</v>
      </c>
      <c r="I96" s="23">
        <f t="shared" si="27"/>
        <v>1</v>
      </c>
      <c r="J96" s="10">
        <v>5</v>
      </c>
      <c r="K96" s="24">
        <f t="shared" si="28"/>
        <v>1</v>
      </c>
      <c r="M96" t="s">
        <v>144</v>
      </c>
      <c r="N96" t="s">
        <v>153</v>
      </c>
    </row>
    <row r="97" spans="1:14" x14ac:dyDescent="0.25">
      <c r="A97" s="16">
        <v>11</v>
      </c>
      <c r="B97" s="1" t="s">
        <v>109</v>
      </c>
      <c r="C97" s="16">
        <v>11</v>
      </c>
      <c r="D97" s="4">
        <v>11</v>
      </c>
      <c r="E97" s="17">
        <f t="shared" si="25"/>
        <v>1</v>
      </c>
      <c r="F97" s="18">
        <v>11</v>
      </c>
      <c r="G97" s="7">
        <f t="shared" si="26"/>
        <v>1</v>
      </c>
      <c r="H97" s="8">
        <v>11</v>
      </c>
      <c r="I97" s="23">
        <f t="shared" si="27"/>
        <v>1</v>
      </c>
      <c r="J97" s="10">
        <v>4</v>
      </c>
      <c r="K97" s="24">
        <f t="shared" si="28"/>
        <v>0.36363636363636365</v>
      </c>
      <c r="M97" t="s">
        <v>144</v>
      </c>
      <c r="N97" t="s">
        <v>153</v>
      </c>
    </row>
    <row r="98" spans="1:14" x14ac:dyDescent="0.25">
      <c r="A98" s="16">
        <v>12</v>
      </c>
      <c r="B98" s="1" t="s">
        <v>110</v>
      </c>
      <c r="C98" s="16">
        <v>2</v>
      </c>
      <c r="D98" s="4">
        <v>2</v>
      </c>
      <c r="E98" s="17">
        <f t="shared" si="25"/>
        <v>1</v>
      </c>
      <c r="F98" s="18">
        <v>2</v>
      </c>
      <c r="G98" s="7">
        <f t="shared" si="26"/>
        <v>1</v>
      </c>
      <c r="H98" s="8">
        <v>2</v>
      </c>
      <c r="I98" s="23">
        <f t="shared" si="27"/>
        <v>1</v>
      </c>
      <c r="J98" s="10">
        <v>2</v>
      </c>
      <c r="K98" s="24">
        <f t="shared" si="28"/>
        <v>1</v>
      </c>
      <c r="M98" t="s">
        <v>191</v>
      </c>
      <c r="N98" t="s">
        <v>153</v>
      </c>
    </row>
    <row r="99" spans="1:14" x14ac:dyDescent="0.25">
      <c r="A99" s="16">
        <v>13</v>
      </c>
      <c r="B99" s="1" t="s">
        <v>111</v>
      </c>
      <c r="C99" s="16">
        <v>10</v>
      </c>
      <c r="D99" s="4">
        <v>10</v>
      </c>
      <c r="E99" s="17">
        <f t="shared" si="25"/>
        <v>1</v>
      </c>
      <c r="F99" s="18">
        <v>10</v>
      </c>
      <c r="G99" s="7">
        <f t="shared" si="26"/>
        <v>1</v>
      </c>
      <c r="H99" s="8">
        <v>10</v>
      </c>
      <c r="I99" s="23">
        <f t="shared" si="27"/>
        <v>1</v>
      </c>
      <c r="J99" s="10">
        <v>10</v>
      </c>
      <c r="K99" s="24">
        <f t="shared" si="28"/>
        <v>1</v>
      </c>
      <c r="M99" t="s">
        <v>144</v>
      </c>
      <c r="N99" t="s">
        <v>153</v>
      </c>
    </row>
    <row r="100" spans="1:14" x14ac:dyDescent="0.25">
      <c r="A100" s="16">
        <v>14</v>
      </c>
      <c r="B100" s="1" t="s">
        <v>112</v>
      </c>
      <c r="C100" s="16">
        <v>15</v>
      </c>
      <c r="D100" s="4">
        <v>15</v>
      </c>
      <c r="E100" s="17">
        <f t="shared" si="25"/>
        <v>1</v>
      </c>
      <c r="F100" s="18">
        <v>15</v>
      </c>
      <c r="G100" s="7">
        <f t="shared" si="26"/>
        <v>1</v>
      </c>
      <c r="H100" s="8">
        <v>15</v>
      </c>
      <c r="I100" s="23">
        <f t="shared" si="27"/>
        <v>1</v>
      </c>
      <c r="J100" s="10">
        <v>13</v>
      </c>
      <c r="K100" s="24">
        <f t="shared" si="28"/>
        <v>0.8666666666666667</v>
      </c>
      <c r="M100" t="s">
        <v>144</v>
      </c>
      <c r="N100" t="s">
        <v>153</v>
      </c>
    </row>
    <row r="101" spans="1:14" x14ac:dyDescent="0.25">
      <c r="A101" s="16">
        <v>15</v>
      </c>
      <c r="B101" s="1" t="s">
        <v>113</v>
      </c>
      <c r="C101" s="16">
        <v>6</v>
      </c>
      <c r="D101" s="4">
        <v>6</v>
      </c>
      <c r="E101" s="17">
        <f t="shared" si="25"/>
        <v>1</v>
      </c>
      <c r="F101" s="18">
        <v>6</v>
      </c>
      <c r="G101" s="7">
        <f t="shared" si="26"/>
        <v>1</v>
      </c>
      <c r="H101" s="8">
        <v>6</v>
      </c>
      <c r="I101" s="23">
        <f t="shared" si="27"/>
        <v>1</v>
      </c>
      <c r="J101" s="10">
        <v>6</v>
      </c>
      <c r="K101" s="24">
        <f t="shared" si="28"/>
        <v>1</v>
      </c>
      <c r="M101" t="s">
        <v>144</v>
      </c>
      <c r="N101" t="s">
        <v>153</v>
      </c>
    </row>
    <row r="102" spans="1:14" x14ac:dyDescent="0.25">
      <c r="A102" s="16">
        <v>16</v>
      </c>
      <c r="B102" s="1" t="s">
        <v>114</v>
      </c>
      <c r="C102" s="16">
        <v>44</v>
      </c>
      <c r="D102" s="4">
        <v>44</v>
      </c>
      <c r="E102" s="17">
        <f t="shared" si="25"/>
        <v>1</v>
      </c>
      <c r="F102" s="18">
        <v>44</v>
      </c>
      <c r="G102" s="7">
        <f t="shared" si="26"/>
        <v>1</v>
      </c>
      <c r="H102" s="8">
        <v>44</v>
      </c>
      <c r="I102" s="23">
        <f t="shared" si="27"/>
        <v>1</v>
      </c>
      <c r="J102" s="10">
        <v>32</v>
      </c>
      <c r="K102" s="24">
        <f t="shared" si="28"/>
        <v>0.72727272727272729</v>
      </c>
      <c r="M102" t="s">
        <v>144</v>
      </c>
      <c r="N102" t="s">
        <v>153</v>
      </c>
    </row>
    <row r="103" spans="1:14" x14ac:dyDescent="0.25">
      <c r="A103" s="16">
        <v>17</v>
      </c>
      <c r="B103" s="1" t="s">
        <v>115</v>
      </c>
      <c r="C103" s="16">
        <v>2</v>
      </c>
      <c r="D103" s="4">
        <v>2</v>
      </c>
      <c r="E103" s="17">
        <f t="shared" si="25"/>
        <v>1</v>
      </c>
      <c r="F103" s="18">
        <v>2</v>
      </c>
      <c r="G103" s="7">
        <f t="shared" si="26"/>
        <v>1</v>
      </c>
      <c r="H103" s="8">
        <v>2</v>
      </c>
      <c r="I103" s="23">
        <f t="shared" si="27"/>
        <v>1</v>
      </c>
      <c r="J103" s="10">
        <v>2</v>
      </c>
      <c r="K103" s="24">
        <f t="shared" si="28"/>
        <v>1</v>
      </c>
      <c r="M103" t="s">
        <v>144</v>
      </c>
      <c r="N103" t="s">
        <v>153</v>
      </c>
    </row>
    <row r="104" spans="1:14" s="15" customFormat="1" x14ac:dyDescent="0.25">
      <c r="A104" s="322" t="s">
        <v>46</v>
      </c>
      <c r="B104" s="322"/>
      <c r="C104" s="12">
        <f>SUM(C87:C103)</f>
        <v>360</v>
      </c>
      <c r="D104" s="12">
        <f>SUM(D87:D103)</f>
        <v>354</v>
      </c>
      <c r="E104" s="13">
        <f t="shared" si="25"/>
        <v>0.98333333333333328</v>
      </c>
      <c r="F104" s="12">
        <f>SUM(F87:F103)</f>
        <v>360</v>
      </c>
      <c r="G104" s="13">
        <f t="shared" si="26"/>
        <v>1</v>
      </c>
      <c r="H104" s="12">
        <f>SUM(H87:H103)</f>
        <v>360</v>
      </c>
      <c r="I104" s="13">
        <f t="shared" si="27"/>
        <v>1</v>
      </c>
      <c r="J104" s="12">
        <f>SUM(J87:J103)</f>
        <v>219</v>
      </c>
      <c r="K104" s="13">
        <f t="shared" si="28"/>
        <v>0.60833333333333328</v>
      </c>
    </row>
    <row r="105" spans="1:14" x14ac:dyDescent="0.25">
      <c r="A105" s="313" t="s">
        <v>116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5"/>
    </row>
    <row r="106" spans="1:14" x14ac:dyDescent="0.25">
      <c r="A106" s="16">
        <v>1</v>
      </c>
      <c r="B106" s="1" t="s">
        <v>117</v>
      </c>
      <c r="C106" s="16">
        <v>10</v>
      </c>
      <c r="D106" s="4">
        <v>10</v>
      </c>
      <c r="E106" s="17">
        <f t="shared" ref="E106:E126" si="29">D106/C106</f>
        <v>1</v>
      </c>
      <c r="F106" s="18">
        <v>10</v>
      </c>
      <c r="G106" s="7">
        <f t="shared" ref="G106:G126" si="30">F106/C106</f>
        <v>1</v>
      </c>
      <c r="H106" s="8">
        <v>10</v>
      </c>
      <c r="I106" s="23">
        <f t="shared" ref="I106:I126" si="31">H106/C106</f>
        <v>1</v>
      </c>
      <c r="J106" s="10">
        <v>6</v>
      </c>
      <c r="K106" s="24">
        <f t="shared" ref="K106:K126" si="32">J106/C106</f>
        <v>0.6</v>
      </c>
      <c r="N106" t="s">
        <v>153</v>
      </c>
    </row>
    <row r="107" spans="1:14" x14ac:dyDescent="0.25">
      <c r="A107" s="16">
        <v>2</v>
      </c>
      <c r="B107" s="1" t="s">
        <v>118</v>
      </c>
      <c r="C107" s="16">
        <v>4</v>
      </c>
      <c r="D107" s="4">
        <v>4</v>
      </c>
      <c r="E107" s="17">
        <f t="shared" si="29"/>
        <v>1</v>
      </c>
      <c r="F107" s="18">
        <v>4</v>
      </c>
      <c r="G107" s="7">
        <f t="shared" si="30"/>
        <v>1</v>
      </c>
      <c r="H107" s="8">
        <v>4</v>
      </c>
      <c r="I107" s="23">
        <f t="shared" si="31"/>
        <v>1</v>
      </c>
      <c r="J107" s="10">
        <v>0</v>
      </c>
      <c r="K107" s="24">
        <f t="shared" si="32"/>
        <v>0</v>
      </c>
      <c r="N107" t="s">
        <v>153</v>
      </c>
    </row>
    <row r="108" spans="1:14" x14ac:dyDescent="0.25">
      <c r="A108" s="16">
        <v>3</v>
      </c>
      <c r="B108" s="1" t="s">
        <v>119</v>
      </c>
      <c r="C108" s="16">
        <v>5</v>
      </c>
      <c r="D108" s="4">
        <v>5</v>
      </c>
      <c r="E108" s="17">
        <f t="shared" si="29"/>
        <v>1</v>
      </c>
      <c r="F108" s="18">
        <v>5</v>
      </c>
      <c r="G108" s="7">
        <f t="shared" si="30"/>
        <v>1</v>
      </c>
      <c r="H108" s="8">
        <v>5</v>
      </c>
      <c r="I108" s="23">
        <f t="shared" si="31"/>
        <v>1</v>
      </c>
      <c r="J108" s="10">
        <v>5</v>
      </c>
      <c r="K108" s="24">
        <f t="shared" si="32"/>
        <v>1</v>
      </c>
      <c r="N108" t="s">
        <v>153</v>
      </c>
    </row>
    <row r="109" spans="1:14" x14ac:dyDescent="0.25">
      <c r="A109" s="16">
        <v>4</v>
      </c>
      <c r="B109" s="1" t="s">
        <v>120</v>
      </c>
      <c r="C109" s="16">
        <v>2</v>
      </c>
      <c r="D109" s="4">
        <v>2</v>
      </c>
      <c r="E109" s="17">
        <f t="shared" si="29"/>
        <v>1</v>
      </c>
      <c r="F109" s="18">
        <v>2</v>
      </c>
      <c r="G109" s="7">
        <f t="shared" si="30"/>
        <v>1</v>
      </c>
      <c r="H109" s="8">
        <v>2</v>
      </c>
      <c r="I109" s="23">
        <f t="shared" si="31"/>
        <v>1</v>
      </c>
      <c r="J109" s="10">
        <v>2</v>
      </c>
      <c r="K109" s="24">
        <f t="shared" si="32"/>
        <v>1</v>
      </c>
      <c r="N109" t="s">
        <v>153</v>
      </c>
    </row>
    <row r="110" spans="1:14" x14ac:dyDescent="0.25">
      <c r="A110" s="16">
        <v>5</v>
      </c>
      <c r="B110" s="1" t="s">
        <v>121</v>
      </c>
      <c r="C110" s="16">
        <v>6</v>
      </c>
      <c r="D110" s="4">
        <v>6</v>
      </c>
      <c r="E110" s="17">
        <f t="shared" si="29"/>
        <v>1</v>
      </c>
      <c r="F110" s="18">
        <v>6</v>
      </c>
      <c r="G110" s="7">
        <f t="shared" si="30"/>
        <v>1</v>
      </c>
      <c r="H110" s="8">
        <v>6</v>
      </c>
      <c r="I110" s="23">
        <f t="shared" si="31"/>
        <v>1</v>
      </c>
      <c r="J110" s="10">
        <v>5</v>
      </c>
      <c r="K110" s="24">
        <f t="shared" si="32"/>
        <v>0.83333333333333337</v>
      </c>
      <c r="N110" t="s">
        <v>153</v>
      </c>
    </row>
    <row r="111" spans="1:14" x14ac:dyDescent="0.25">
      <c r="A111" s="16">
        <v>6</v>
      </c>
      <c r="B111" s="1" t="s">
        <v>122</v>
      </c>
      <c r="C111" s="16">
        <v>27</v>
      </c>
      <c r="D111" s="4">
        <v>27</v>
      </c>
      <c r="E111" s="17">
        <f t="shared" si="29"/>
        <v>1</v>
      </c>
      <c r="F111" s="18">
        <v>27</v>
      </c>
      <c r="G111" s="7">
        <f t="shared" si="30"/>
        <v>1</v>
      </c>
      <c r="H111" s="8">
        <v>27</v>
      </c>
      <c r="I111" s="23">
        <f t="shared" si="31"/>
        <v>1</v>
      </c>
      <c r="J111" s="10">
        <v>23</v>
      </c>
      <c r="K111" s="24">
        <f t="shared" si="32"/>
        <v>0.85185185185185186</v>
      </c>
      <c r="N111" t="s">
        <v>153</v>
      </c>
    </row>
    <row r="112" spans="1:14" x14ac:dyDescent="0.25">
      <c r="A112" s="16">
        <v>7</v>
      </c>
      <c r="B112" s="1" t="s">
        <v>123</v>
      </c>
      <c r="C112" s="16">
        <v>15</v>
      </c>
      <c r="D112" s="4">
        <v>15</v>
      </c>
      <c r="E112" s="17">
        <f t="shared" si="29"/>
        <v>1</v>
      </c>
      <c r="F112" s="18">
        <v>15</v>
      </c>
      <c r="G112" s="7">
        <f t="shared" si="30"/>
        <v>1</v>
      </c>
      <c r="H112" s="8">
        <v>15</v>
      </c>
      <c r="I112" s="23">
        <f t="shared" si="31"/>
        <v>1</v>
      </c>
      <c r="J112" s="10">
        <v>0</v>
      </c>
      <c r="K112" s="24">
        <f t="shared" si="32"/>
        <v>0</v>
      </c>
      <c r="M112" t="s">
        <v>211</v>
      </c>
      <c r="N112" t="s">
        <v>153</v>
      </c>
    </row>
    <row r="113" spans="1:14" x14ac:dyDescent="0.25">
      <c r="A113" s="16">
        <v>8</v>
      </c>
      <c r="B113" s="1" t="s">
        <v>124</v>
      </c>
      <c r="C113" s="16">
        <v>3</v>
      </c>
      <c r="D113" s="4">
        <v>3</v>
      </c>
      <c r="E113" s="17">
        <f t="shared" si="29"/>
        <v>1</v>
      </c>
      <c r="F113" s="18">
        <v>3</v>
      </c>
      <c r="G113" s="7">
        <f t="shared" si="30"/>
        <v>1</v>
      </c>
      <c r="H113" s="8">
        <v>3</v>
      </c>
      <c r="I113" s="23">
        <f t="shared" si="31"/>
        <v>1</v>
      </c>
      <c r="J113" s="10">
        <v>1</v>
      </c>
      <c r="K113" s="24">
        <f t="shared" si="32"/>
        <v>0.33333333333333331</v>
      </c>
      <c r="M113" t="s">
        <v>211</v>
      </c>
      <c r="N113" t="s">
        <v>153</v>
      </c>
    </row>
    <row r="114" spans="1:14" x14ac:dyDescent="0.25">
      <c r="A114" s="16">
        <v>9</v>
      </c>
      <c r="B114" s="1" t="s">
        <v>125</v>
      </c>
      <c r="C114" s="16">
        <v>4</v>
      </c>
      <c r="D114" s="4">
        <v>4</v>
      </c>
      <c r="E114" s="17">
        <f t="shared" si="29"/>
        <v>1</v>
      </c>
      <c r="F114" s="18">
        <v>4</v>
      </c>
      <c r="G114" s="7">
        <f t="shared" si="30"/>
        <v>1</v>
      </c>
      <c r="H114" s="8">
        <v>4</v>
      </c>
      <c r="I114" s="23">
        <f t="shared" si="31"/>
        <v>1</v>
      </c>
      <c r="J114" s="10">
        <v>0</v>
      </c>
      <c r="K114" s="24">
        <f t="shared" si="32"/>
        <v>0</v>
      </c>
      <c r="N114" t="s">
        <v>153</v>
      </c>
    </row>
    <row r="115" spans="1:14" x14ac:dyDescent="0.25">
      <c r="A115" s="16">
        <v>10</v>
      </c>
      <c r="B115" s="1" t="s">
        <v>126</v>
      </c>
      <c r="C115" s="16">
        <v>3</v>
      </c>
      <c r="D115" s="4">
        <v>3</v>
      </c>
      <c r="E115" s="17">
        <f t="shared" si="29"/>
        <v>1</v>
      </c>
      <c r="F115" s="18">
        <v>3</v>
      </c>
      <c r="G115" s="7">
        <f t="shared" si="30"/>
        <v>1</v>
      </c>
      <c r="H115" s="8">
        <v>3</v>
      </c>
      <c r="I115" s="23">
        <f t="shared" si="31"/>
        <v>1</v>
      </c>
      <c r="J115" s="10">
        <v>3</v>
      </c>
      <c r="K115" s="24">
        <f t="shared" si="32"/>
        <v>1</v>
      </c>
      <c r="M115" t="s">
        <v>212</v>
      </c>
      <c r="N115" t="s">
        <v>153</v>
      </c>
    </row>
    <row r="116" spans="1:14" x14ac:dyDescent="0.25">
      <c r="A116" s="16">
        <v>11</v>
      </c>
      <c r="B116" s="1" t="s">
        <v>127</v>
      </c>
      <c r="C116" s="16">
        <v>10</v>
      </c>
      <c r="D116" s="4">
        <v>10</v>
      </c>
      <c r="E116" s="17">
        <f t="shared" si="29"/>
        <v>1</v>
      </c>
      <c r="F116" s="18">
        <v>10</v>
      </c>
      <c r="G116" s="7">
        <f t="shared" si="30"/>
        <v>1</v>
      </c>
      <c r="H116" s="8">
        <v>10</v>
      </c>
      <c r="I116" s="23">
        <f t="shared" si="31"/>
        <v>1</v>
      </c>
      <c r="J116" s="10">
        <v>5</v>
      </c>
      <c r="K116" s="24">
        <f t="shared" si="32"/>
        <v>0.5</v>
      </c>
      <c r="N116" t="s">
        <v>153</v>
      </c>
    </row>
    <row r="117" spans="1:14" x14ac:dyDescent="0.25">
      <c r="A117" s="16">
        <v>12</v>
      </c>
      <c r="B117" s="1" t="s">
        <v>128</v>
      </c>
      <c r="C117" s="16">
        <v>4</v>
      </c>
      <c r="D117" s="4">
        <v>4</v>
      </c>
      <c r="E117" s="17">
        <f t="shared" si="29"/>
        <v>1</v>
      </c>
      <c r="F117" s="18">
        <v>4</v>
      </c>
      <c r="G117" s="7">
        <f t="shared" si="30"/>
        <v>1</v>
      </c>
      <c r="H117" s="8">
        <v>4</v>
      </c>
      <c r="I117" s="23">
        <f t="shared" si="31"/>
        <v>1</v>
      </c>
      <c r="J117" s="10">
        <v>0</v>
      </c>
      <c r="K117" s="24">
        <f t="shared" si="32"/>
        <v>0</v>
      </c>
      <c r="N117" t="s">
        <v>153</v>
      </c>
    </row>
    <row r="118" spans="1:14" x14ac:dyDescent="0.25">
      <c r="A118" s="16">
        <v>13</v>
      </c>
      <c r="B118" s="1" t="s">
        <v>129</v>
      </c>
      <c r="C118" s="16">
        <v>2</v>
      </c>
      <c r="D118" s="4">
        <v>2</v>
      </c>
      <c r="E118" s="17">
        <f t="shared" si="29"/>
        <v>1</v>
      </c>
      <c r="F118" s="18">
        <v>2</v>
      </c>
      <c r="G118" s="7">
        <f t="shared" si="30"/>
        <v>1</v>
      </c>
      <c r="H118" s="8">
        <v>2</v>
      </c>
      <c r="I118" s="23">
        <f t="shared" si="31"/>
        <v>1</v>
      </c>
      <c r="J118" s="10">
        <v>0</v>
      </c>
      <c r="K118" s="24">
        <f t="shared" si="32"/>
        <v>0</v>
      </c>
      <c r="N118" t="s">
        <v>153</v>
      </c>
    </row>
    <row r="119" spans="1:14" x14ac:dyDescent="0.25">
      <c r="A119" s="16">
        <v>14</v>
      </c>
      <c r="B119" s="1" t="s">
        <v>130</v>
      </c>
      <c r="C119" s="16">
        <v>3</v>
      </c>
      <c r="D119" s="4">
        <v>3</v>
      </c>
      <c r="E119" s="17">
        <f t="shared" si="29"/>
        <v>1</v>
      </c>
      <c r="F119" s="18">
        <v>3</v>
      </c>
      <c r="G119" s="7">
        <f t="shared" si="30"/>
        <v>1</v>
      </c>
      <c r="H119" s="8">
        <v>3</v>
      </c>
      <c r="I119" s="23">
        <f t="shared" si="31"/>
        <v>1</v>
      </c>
      <c r="J119" s="10">
        <v>3</v>
      </c>
      <c r="K119" s="24">
        <f t="shared" si="32"/>
        <v>1</v>
      </c>
      <c r="N119" t="s">
        <v>153</v>
      </c>
    </row>
    <row r="120" spans="1:14" x14ac:dyDescent="0.25">
      <c r="A120" s="16">
        <v>15</v>
      </c>
      <c r="B120" s="1" t="s">
        <v>131</v>
      </c>
      <c r="C120" s="16">
        <v>3</v>
      </c>
      <c r="D120" s="4">
        <v>3</v>
      </c>
      <c r="E120" s="17">
        <f t="shared" si="29"/>
        <v>1</v>
      </c>
      <c r="F120" s="18">
        <v>3</v>
      </c>
      <c r="G120" s="7">
        <f t="shared" si="30"/>
        <v>1</v>
      </c>
      <c r="H120" s="8">
        <v>3</v>
      </c>
      <c r="I120" s="23">
        <f t="shared" si="31"/>
        <v>1</v>
      </c>
      <c r="J120" s="10">
        <v>1</v>
      </c>
      <c r="K120" s="24">
        <f t="shared" si="32"/>
        <v>0.33333333333333331</v>
      </c>
      <c r="N120" t="s">
        <v>153</v>
      </c>
    </row>
    <row r="121" spans="1:14" x14ac:dyDescent="0.25">
      <c r="A121" s="16">
        <v>16</v>
      </c>
      <c r="B121" s="1" t="s">
        <v>132</v>
      </c>
      <c r="C121" s="16">
        <v>5</v>
      </c>
      <c r="D121" s="4">
        <v>5</v>
      </c>
      <c r="E121" s="17">
        <f t="shared" si="29"/>
        <v>1</v>
      </c>
      <c r="F121" s="18">
        <v>5</v>
      </c>
      <c r="G121" s="7">
        <f t="shared" si="30"/>
        <v>1</v>
      </c>
      <c r="H121" s="8">
        <v>5</v>
      </c>
      <c r="I121" s="23">
        <f t="shared" si="31"/>
        <v>1</v>
      </c>
      <c r="J121" s="10">
        <v>5</v>
      </c>
      <c r="K121" s="24">
        <f t="shared" si="32"/>
        <v>1</v>
      </c>
      <c r="N121" t="s">
        <v>153</v>
      </c>
    </row>
    <row r="122" spans="1:14" x14ac:dyDescent="0.25">
      <c r="A122" s="16">
        <v>17</v>
      </c>
      <c r="B122" s="1" t="s">
        <v>133</v>
      </c>
      <c r="C122" s="16">
        <v>4</v>
      </c>
      <c r="D122" s="4">
        <v>4</v>
      </c>
      <c r="E122" s="17">
        <f t="shared" si="29"/>
        <v>1</v>
      </c>
      <c r="F122" s="18">
        <v>4</v>
      </c>
      <c r="G122" s="7">
        <f t="shared" si="30"/>
        <v>1</v>
      </c>
      <c r="H122" s="8">
        <v>4</v>
      </c>
      <c r="I122" s="23">
        <f t="shared" si="31"/>
        <v>1</v>
      </c>
      <c r="J122" s="10">
        <v>4</v>
      </c>
      <c r="K122" s="24">
        <f t="shared" si="32"/>
        <v>1</v>
      </c>
      <c r="M122" t="s">
        <v>213</v>
      </c>
      <c r="N122" t="s">
        <v>153</v>
      </c>
    </row>
    <row r="123" spans="1:14" x14ac:dyDescent="0.25">
      <c r="A123" s="16">
        <v>18</v>
      </c>
      <c r="B123" s="1" t="s">
        <v>134</v>
      </c>
      <c r="C123" s="16">
        <v>5</v>
      </c>
      <c r="D123" s="4">
        <v>5</v>
      </c>
      <c r="E123" s="17">
        <f t="shared" si="29"/>
        <v>1</v>
      </c>
      <c r="F123" s="18">
        <v>5</v>
      </c>
      <c r="G123" s="7">
        <f t="shared" si="30"/>
        <v>1</v>
      </c>
      <c r="H123" s="8">
        <v>5</v>
      </c>
      <c r="I123" s="23">
        <f t="shared" si="31"/>
        <v>1</v>
      </c>
      <c r="J123" s="10">
        <v>5</v>
      </c>
      <c r="K123" s="24">
        <f t="shared" si="32"/>
        <v>1</v>
      </c>
      <c r="M123" t="s">
        <v>214</v>
      </c>
      <c r="N123" t="s">
        <v>153</v>
      </c>
    </row>
    <row r="124" spans="1:14" x14ac:dyDescent="0.25">
      <c r="A124" s="16">
        <v>19</v>
      </c>
      <c r="B124" s="1" t="s">
        <v>135</v>
      </c>
      <c r="C124" s="16">
        <v>7</v>
      </c>
      <c r="D124" s="4">
        <v>7</v>
      </c>
      <c r="E124" s="17">
        <f t="shared" si="29"/>
        <v>1</v>
      </c>
      <c r="F124" s="18">
        <v>7</v>
      </c>
      <c r="G124" s="7">
        <f t="shared" si="30"/>
        <v>1</v>
      </c>
      <c r="H124" s="8">
        <v>7</v>
      </c>
      <c r="I124" s="23">
        <f t="shared" si="31"/>
        <v>1</v>
      </c>
      <c r="J124" s="10">
        <v>7</v>
      </c>
      <c r="K124" s="24">
        <f t="shared" si="32"/>
        <v>1</v>
      </c>
      <c r="M124" t="s">
        <v>215</v>
      </c>
      <c r="N124" t="s">
        <v>153</v>
      </c>
    </row>
    <row r="125" spans="1:14" x14ac:dyDescent="0.25">
      <c r="A125" s="16">
        <v>20</v>
      </c>
      <c r="B125" s="1" t="s">
        <v>136</v>
      </c>
      <c r="C125" s="16">
        <v>3</v>
      </c>
      <c r="D125" s="4">
        <v>3</v>
      </c>
      <c r="E125" s="17">
        <f t="shared" si="29"/>
        <v>1</v>
      </c>
      <c r="F125" s="18">
        <v>3</v>
      </c>
      <c r="G125" s="7">
        <f t="shared" si="30"/>
        <v>1</v>
      </c>
      <c r="H125" s="8">
        <v>3</v>
      </c>
      <c r="I125" s="23">
        <f t="shared" si="31"/>
        <v>1</v>
      </c>
      <c r="J125" s="10">
        <v>0</v>
      </c>
      <c r="K125" s="24">
        <f t="shared" si="32"/>
        <v>0</v>
      </c>
      <c r="M125" t="s">
        <v>215</v>
      </c>
      <c r="N125" t="s">
        <v>153</v>
      </c>
    </row>
    <row r="126" spans="1:14" s="15" customFormat="1" x14ac:dyDescent="0.25">
      <c r="A126" s="322" t="s">
        <v>46</v>
      </c>
      <c r="B126" s="322"/>
      <c r="C126" s="12">
        <f>SUM(C106:C125)</f>
        <v>125</v>
      </c>
      <c r="D126" s="12">
        <f>SUM(D106:D125)</f>
        <v>125</v>
      </c>
      <c r="E126" s="13">
        <f t="shared" si="29"/>
        <v>1</v>
      </c>
      <c r="F126" s="12">
        <f>SUM(F106:F125)</f>
        <v>125</v>
      </c>
      <c r="G126" s="13">
        <f t="shared" si="30"/>
        <v>1</v>
      </c>
      <c r="H126" s="12">
        <f>SUM(H106:H125)</f>
        <v>125</v>
      </c>
      <c r="I126" s="13">
        <f t="shared" si="31"/>
        <v>1</v>
      </c>
      <c r="J126" s="12">
        <f>SUM(J106:J125)</f>
        <v>75</v>
      </c>
      <c r="K126" s="13">
        <f t="shared" si="32"/>
        <v>0.6</v>
      </c>
    </row>
    <row r="127" spans="1:14" x14ac:dyDescent="0.25">
      <c r="A127" s="323" t="s">
        <v>21</v>
      </c>
      <c r="B127" s="323"/>
      <c r="C127" s="33">
        <f>C24+C35+C44+C51+C71+C85+C104+C126</f>
        <v>4209</v>
      </c>
      <c r="D127" s="33">
        <f>D24+D35+D44+D51+D71+D85+D104+D126</f>
        <v>3693</v>
      </c>
      <c r="E127" s="34">
        <f>D127/C127</f>
        <v>0.87740555951532428</v>
      </c>
      <c r="F127" s="33">
        <f>F24+F35+F44+F51+F71+F85+F104+F126</f>
        <v>3762</v>
      </c>
      <c r="G127" s="34">
        <f>F127/C127</f>
        <v>0.89379900213827512</v>
      </c>
      <c r="H127" s="33">
        <f>H24+H35+H44+H51+H71+H85+H104+H126</f>
        <v>3764</v>
      </c>
      <c r="I127" s="34">
        <f>H127/C127</f>
        <v>0.89427417438821577</v>
      </c>
      <c r="J127" s="33">
        <f>J24+J35+J44+J51+J71+J85+J104+J126</f>
        <v>2475</v>
      </c>
      <c r="K127" s="34">
        <f>J127/C127</f>
        <v>0.58802565930149675</v>
      </c>
    </row>
  </sheetData>
  <mergeCells count="30">
    <mergeCell ref="A1:K1"/>
    <mergeCell ref="A2:K2"/>
    <mergeCell ref="A3:K3"/>
    <mergeCell ref="A4:A5"/>
    <mergeCell ref="B4:B5"/>
    <mergeCell ref="C4:C5"/>
    <mergeCell ref="D4:E4"/>
    <mergeCell ref="F4:G5"/>
    <mergeCell ref="H4:K4"/>
    <mergeCell ref="A51:B51"/>
    <mergeCell ref="L4:L5"/>
    <mergeCell ref="D5:E5"/>
    <mergeCell ref="H5:I5"/>
    <mergeCell ref="J5:K5"/>
    <mergeCell ref="A6:K6"/>
    <mergeCell ref="A24:B24"/>
    <mergeCell ref="A25:K25"/>
    <mergeCell ref="A35:B35"/>
    <mergeCell ref="A36:K36"/>
    <mergeCell ref="A44:B44"/>
    <mergeCell ref="A45:K45"/>
    <mergeCell ref="A105:K105"/>
    <mergeCell ref="A126:B126"/>
    <mergeCell ref="A127:B127"/>
    <mergeCell ref="A52:K52"/>
    <mergeCell ref="A71:B71"/>
    <mergeCell ref="A72:K72"/>
    <mergeCell ref="A85:B85"/>
    <mergeCell ref="A86:K86"/>
    <mergeCell ref="A104:B104"/>
  </mergeCells>
  <pageMargins left="0.43" right="0.31" top="0.4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910E1-1D3D-4031-9255-19950DB0F66D}">
  <dimension ref="A1:S127"/>
  <sheetViews>
    <sheetView zoomScale="63" zoomScaleNormal="80" workbookViewId="0">
      <selection activeCell="J106" sqref="J106:J123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9" hidden="1" customWidth="1"/>
    <col min="13" max="13" width="94.5703125" hidden="1" customWidth="1"/>
    <col min="17" max="20" width="0" hidden="1" customWidth="1"/>
  </cols>
  <sheetData>
    <row r="1" spans="1:13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3" x14ac:dyDescent="0.25">
      <c r="A3" s="173" t="s">
        <v>188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3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321" t="s">
        <v>9</v>
      </c>
    </row>
    <row r="5" spans="1:13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321"/>
    </row>
    <row r="6" spans="1:13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5"/>
      <c r="L6" s="1"/>
    </row>
    <row r="7" spans="1:13" x14ac:dyDescent="0.25">
      <c r="A7" s="2">
        <v>1</v>
      </c>
      <c r="B7" s="3" t="s">
        <v>27</v>
      </c>
      <c r="C7" s="2">
        <v>129</v>
      </c>
      <c r="D7" s="4">
        <v>129</v>
      </c>
      <c r="E7" s="5">
        <f t="shared" ref="E7:E24" si="0">D7/C7</f>
        <v>1</v>
      </c>
      <c r="F7" s="6">
        <v>129</v>
      </c>
      <c r="G7" s="7">
        <f t="shared" ref="G7:G24" si="1">F7/C7</f>
        <v>1</v>
      </c>
      <c r="H7" s="8">
        <v>129</v>
      </c>
      <c r="I7" s="9">
        <f t="shared" ref="I7:I24" si="2">H7/C7</f>
        <v>1</v>
      </c>
      <c r="J7" s="10">
        <v>80</v>
      </c>
      <c r="K7" s="11">
        <f t="shared" ref="K7:K24" si="3">J7/C7</f>
        <v>0.62015503875968991</v>
      </c>
      <c r="L7" s="1"/>
      <c r="M7" t="s">
        <v>189</v>
      </c>
    </row>
    <row r="8" spans="1:13" x14ac:dyDescent="0.25">
      <c r="A8" s="2">
        <v>2</v>
      </c>
      <c r="B8" s="3" t="s">
        <v>28</v>
      </c>
      <c r="C8" s="2">
        <v>207</v>
      </c>
      <c r="D8" s="4">
        <v>207</v>
      </c>
      <c r="E8" s="5">
        <f t="shared" si="0"/>
        <v>1</v>
      </c>
      <c r="F8" s="6">
        <v>207</v>
      </c>
      <c r="G8" s="7">
        <f t="shared" si="1"/>
        <v>1</v>
      </c>
      <c r="H8" s="8">
        <v>207</v>
      </c>
      <c r="I8" s="9">
        <f t="shared" si="2"/>
        <v>1</v>
      </c>
      <c r="J8" s="10">
        <v>96</v>
      </c>
      <c r="K8" s="11">
        <f t="shared" si="3"/>
        <v>0.46376811594202899</v>
      </c>
      <c r="L8" s="1"/>
      <c r="M8" t="s">
        <v>144</v>
      </c>
    </row>
    <row r="9" spans="1:13" x14ac:dyDescent="0.25">
      <c r="A9" s="2">
        <v>3</v>
      </c>
      <c r="B9" s="3" t="s">
        <v>29</v>
      </c>
      <c r="C9" s="2">
        <v>105</v>
      </c>
      <c r="D9" s="4">
        <v>105</v>
      </c>
      <c r="E9" s="5">
        <f t="shared" si="0"/>
        <v>1</v>
      </c>
      <c r="F9" s="6">
        <v>105</v>
      </c>
      <c r="G9" s="7">
        <f t="shared" si="1"/>
        <v>1</v>
      </c>
      <c r="H9" s="8">
        <v>105</v>
      </c>
      <c r="I9" s="9">
        <f t="shared" si="2"/>
        <v>1</v>
      </c>
      <c r="J9" s="10">
        <v>36</v>
      </c>
      <c r="K9" s="11">
        <f t="shared" si="3"/>
        <v>0.34285714285714286</v>
      </c>
      <c r="L9" s="1"/>
      <c r="M9" t="s">
        <v>144</v>
      </c>
    </row>
    <row r="10" spans="1:13" x14ac:dyDescent="0.25">
      <c r="A10" s="2">
        <v>4</v>
      </c>
      <c r="B10" s="3" t="s">
        <v>30</v>
      </c>
      <c r="C10" s="2">
        <v>65</v>
      </c>
      <c r="D10" s="4">
        <v>65</v>
      </c>
      <c r="E10" s="5">
        <f t="shared" si="0"/>
        <v>1</v>
      </c>
      <c r="F10" s="6">
        <v>65</v>
      </c>
      <c r="G10" s="7">
        <f t="shared" si="1"/>
        <v>1</v>
      </c>
      <c r="H10" s="8">
        <v>65</v>
      </c>
      <c r="I10" s="9">
        <f t="shared" si="2"/>
        <v>1</v>
      </c>
      <c r="J10" s="10">
        <v>17</v>
      </c>
      <c r="K10" s="11">
        <f t="shared" si="3"/>
        <v>0.26153846153846155</v>
      </c>
      <c r="L10" s="1"/>
      <c r="M10" t="s">
        <v>144</v>
      </c>
    </row>
    <row r="11" spans="1:13" x14ac:dyDescent="0.25">
      <c r="A11" s="2">
        <v>5</v>
      </c>
      <c r="B11" s="3" t="s">
        <v>31</v>
      </c>
      <c r="C11" s="2">
        <v>146</v>
      </c>
      <c r="D11" s="4">
        <v>146</v>
      </c>
      <c r="E11" s="5">
        <f t="shared" si="0"/>
        <v>1</v>
      </c>
      <c r="F11" s="6">
        <v>146</v>
      </c>
      <c r="G11" s="7">
        <f t="shared" si="1"/>
        <v>1</v>
      </c>
      <c r="H11" s="8">
        <v>146</v>
      </c>
      <c r="I11" s="9">
        <f t="shared" si="2"/>
        <v>1</v>
      </c>
      <c r="J11" s="10">
        <v>56</v>
      </c>
      <c r="K11" s="11">
        <f t="shared" si="3"/>
        <v>0.38356164383561642</v>
      </c>
      <c r="L11" s="1"/>
      <c r="M11" t="s">
        <v>190</v>
      </c>
    </row>
    <row r="12" spans="1:13" x14ac:dyDescent="0.25">
      <c r="A12" s="2">
        <v>6</v>
      </c>
      <c r="B12" s="3" t="s">
        <v>32</v>
      </c>
      <c r="C12" s="2">
        <v>13</v>
      </c>
      <c r="D12" s="4">
        <v>13</v>
      </c>
      <c r="E12" s="5">
        <f t="shared" si="0"/>
        <v>1</v>
      </c>
      <c r="F12" s="6">
        <v>13</v>
      </c>
      <c r="G12" s="7">
        <f t="shared" si="1"/>
        <v>1</v>
      </c>
      <c r="H12" s="8">
        <v>13</v>
      </c>
      <c r="I12" s="9">
        <f t="shared" si="2"/>
        <v>1</v>
      </c>
      <c r="J12" s="10">
        <v>13</v>
      </c>
      <c r="K12" s="11">
        <f t="shared" si="3"/>
        <v>1</v>
      </c>
      <c r="L12" s="1"/>
      <c r="M12" t="s">
        <v>191</v>
      </c>
    </row>
    <row r="13" spans="1:13" x14ac:dyDescent="0.25">
      <c r="A13" s="2">
        <v>7</v>
      </c>
      <c r="B13" s="3" t="s">
        <v>33</v>
      </c>
      <c r="C13" s="2">
        <v>34</v>
      </c>
      <c r="D13" s="4">
        <v>34</v>
      </c>
      <c r="E13" s="5">
        <f t="shared" si="0"/>
        <v>1</v>
      </c>
      <c r="F13" s="6">
        <v>34</v>
      </c>
      <c r="G13" s="7">
        <f t="shared" si="1"/>
        <v>1</v>
      </c>
      <c r="H13" s="8">
        <v>34</v>
      </c>
      <c r="I13" s="9">
        <f t="shared" si="2"/>
        <v>1</v>
      </c>
      <c r="J13" s="10">
        <v>9</v>
      </c>
      <c r="K13" s="11">
        <f t="shared" si="3"/>
        <v>0.26470588235294118</v>
      </c>
      <c r="L13" s="1"/>
      <c r="M13" t="s">
        <v>144</v>
      </c>
    </row>
    <row r="14" spans="1:13" x14ac:dyDescent="0.25">
      <c r="A14" s="2">
        <v>8</v>
      </c>
      <c r="B14" s="3" t="s">
        <v>34</v>
      </c>
      <c r="C14" s="2">
        <v>22</v>
      </c>
      <c r="D14" s="4">
        <v>22</v>
      </c>
      <c r="E14" s="5">
        <f t="shared" si="0"/>
        <v>1</v>
      </c>
      <c r="F14" s="6">
        <v>22</v>
      </c>
      <c r="G14" s="7">
        <f t="shared" si="1"/>
        <v>1</v>
      </c>
      <c r="H14" s="8">
        <v>22</v>
      </c>
      <c r="I14" s="9">
        <f t="shared" si="2"/>
        <v>1</v>
      </c>
      <c r="J14" s="10">
        <v>20</v>
      </c>
      <c r="K14" s="11">
        <f t="shared" si="3"/>
        <v>0.90909090909090906</v>
      </c>
      <c r="L14" s="1"/>
      <c r="M14" t="s">
        <v>144</v>
      </c>
    </row>
    <row r="15" spans="1:13" x14ac:dyDescent="0.25">
      <c r="A15" s="2">
        <v>9</v>
      </c>
      <c r="B15" s="3" t="s">
        <v>35</v>
      </c>
      <c r="C15" s="2">
        <v>12</v>
      </c>
      <c r="D15" s="4">
        <v>12</v>
      </c>
      <c r="E15" s="5">
        <f t="shared" si="0"/>
        <v>1</v>
      </c>
      <c r="F15" s="6">
        <v>12</v>
      </c>
      <c r="G15" s="7">
        <f t="shared" si="1"/>
        <v>1</v>
      </c>
      <c r="H15" s="8">
        <v>12</v>
      </c>
      <c r="I15" s="9">
        <f t="shared" si="2"/>
        <v>1</v>
      </c>
      <c r="J15" s="10">
        <v>7</v>
      </c>
      <c r="K15" s="11">
        <f t="shared" si="3"/>
        <v>0.58333333333333337</v>
      </c>
      <c r="L15" s="1"/>
      <c r="M15" t="s">
        <v>144</v>
      </c>
    </row>
    <row r="16" spans="1:13" x14ac:dyDescent="0.25">
      <c r="A16" s="2">
        <v>10</v>
      </c>
      <c r="B16" s="3" t="s">
        <v>36</v>
      </c>
      <c r="C16" s="2">
        <v>13</v>
      </c>
      <c r="D16" s="4">
        <v>13</v>
      </c>
      <c r="E16" s="5">
        <f t="shared" si="0"/>
        <v>1</v>
      </c>
      <c r="F16" s="6">
        <v>13</v>
      </c>
      <c r="G16" s="7">
        <f t="shared" si="1"/>
        <v>1</v>
      </c>
      <c r="H16" s="8">
        <v>13</v>
      </c>
      <c r="I16" s="9">
        <f t="shared" si="2"/>
        <v>1</v>
      </c>
      <c r="J16" s="10">
        <v>2</v>
      </c>
      <c r="K16" s="11">
        <f t="shared" si="3"/>
        <v>0.15384615384615385</v>
      </c>
      <c r="L16" s="1"/>
      <c r="M16" t="s">
        <v>144</v>
      </c>
    </row>
    <row r="17" spans="1:14" x14ac:dyDescent="0.25">
      <c r="A17" s="2">
        <v>11</v>
      </c>
      <c r="B17" s="3" t="s">
        <v>37</v>
      </c>
      <c r="C17" s="2">
        <v>15</v>
      </c>
      <c r="D17" s="4">
        <v>15</v>
      </c>
      <c r="E17" s="5">
        <f t="shared" si="0"/>
        <v>1</v>
      </c>
      <c r="F17" s="6">
        <v>15</v>
      </c>
      <c r="G17" s="7">
        <f t="shared" si="1"/>
        <v>1</v>
      </c>
      <c r="H17" s="8">
        <v>15</v>
      </c>
      <c r="I17" s="9">
        <f t="shared" si="2"/>
        <v>1</v>
      </c>
      <c r="J17" s="10">
        <v>9</v>
      </c>
      <c r="K17" s="11">
        <f t="shared" si="3"/>
        <v>0.6</v>
      </c>
      <c r="L17" s="1"/>
      <c r="M17" t="s">
        <v>144</v>
      </c>
    </row>
    <row r="18" spans="1:14" x14ac:dyDescent="0.25">
      <c r="A18" s="2">
        <v>12</v>
      </c>
      <c r="B18" s="3" t="s">
        <v>38</v>
      </c>
      <c r="C18" s="2">
        <v>3</v>
      </c>
      <c r="D18" s="4">
        <v>3</v>
      </c>
      <c r="E18" s="5">
        <f t="shared" si="0"/>
        <v>1</v>
      </c>
      <c r="F18" s="6">
        <v>3</v>
      </c>
      <c r="G18" s="7">
        <f t="shared" si="1"/>
        <v>1</v>
      </c>
      <c r="H18" s="8">
        <v>3</v>
      </c>
      <c r="I18" s="9">
        <f t="shared" si="2"/>
        <v>1</v>
      </c>
      <c r="J18" s="10">
        <v>3</v>
      </c>
      <c r="K18" s="11">
        <f t="shared" si="3"/>
        <v>1</v>
      </c>
      <c r="L18" s="1"/>
      <c r="M18" t="s">
        <v>191</v>
      </c>
    </row>
    <row r="19" spans="1:14" x14ac:dyDescent="0.25">
      <c r="A19" s="2">
        <v>13</v>
      </c>
      <c r="B19" s="3" t="s">
        <v>39</v>
      </c>
      <c r="C19" s="2">
        <v>2</v>
      </c>
      <c r="D19" s="4">
        <v>2</v>
      </c>
      <c r="E19" s="5">
        <f t="shared" si="0"/>
        <v>1</v>
      </c>
      <c r="F19" s="6">
        <v>2</v>
      </c>
      <c r="G19" s="7">
        <f t="shared" si="1"/>
        <v>1</v>
      </c>
      <c r="H19" s="8">
        <v>2</v>
      </c>
      <c r="I19" s="9">
        <f t="shared" si="2"/>
        <v>1</v>
      </c>
      <c r="J19" s="10">
        <v>2</v>
      </c>
      <c r="K19" s="11">
        <f t="shared" si="3"/>
        <v>1</v>
      </c>
      <c r="L19" s="1"/>
      <c r="M19" t="s">
        <v>144</v>
      </c>
    </row>
    <row r="20" spans="1:14" x14ac:dyDescent="0.25">
      <c r="A20" s="2">
        <v>14</v>
      </c>
      <c r="B20" s="3" t="s">
        <v>40</v>
      </c>
      <c r="C20" s="2">
        <v>10</v>
      </c>
      <c r="D20" s="4">
        <v>10</v>
      </c>
      <c r="E20" s="5">
        <f t="shared" si="0"/>
        <v>1</v>
      </c>
      <c r="F20" s="6">
        <v>10</v>
      </c>
      <c r="G20" s="7">
        <f t="shared" si="1"/>
        <v>1</v>
      </c>
      <c r="H20" s="8">
        <v>10</v>
      </c>
      <c r="I20" s="9">
        <f t="shared" si="2"/>
        <v>1</v>
      </c>
      <c r="J20" s="10">
        <v>10</v>
      </c>
      <c r="K20" s="11">
        <f t="shared" si="3"/>
        <v>1</v>
      </c>
      <c r="L20" s="1"/>
      <c r="M20" t="s">
        <v>144</v>
      </c>
    </row>
    <row r="21" spans="1:14" x14ac:dyDescent="0.25">
      <c r="A21" s="2">
        <v>15</v>
      </c>
      <c r="B21" s="3" t="s">
        <v>41</v>
      </c>
      <c r="C21" s="2">
        <v>3</v>
      </c>
      <c r="D21" s="4">
        <v>3</v>
      </c>
      <c r="E21" s="5">
        <f t="shared" si="0"/>
        <v>1</v>
      </c>
      <c r="F21" s="6">
        <v>3</v>
      </c>
      <c r="G21" s="7">
        <f t="shared" si="1"/>
        <v>1</v>
      </c>
      <c r="H21" s="8">
        <v>3</v>
      </c>
      <c r="I21" s="9">
        <f t="shared" si="2"/>
        <v>1</v>
      </c>
      <c r="J21" s="10">
        <v>1</v>
      </c>
      <c r="K21" s="11">
        <f t="shared" si="3"/>
        <v>0.33333333333333331</v>
      </c>
      <c r="L21" s="1"/>
      <c r="M21" t="s">
        <v>144</v>
      </c>
    </row>
    <row r="22" spans="1:14" x14ac:dyDescent="0.25">
      <c r="A22" s="2">
        <v>16</v>
      </c>
      <c r="B22" s="3" t="s">
        <v>42</v>
      </c>
      <c r="C22" s="2">
        <v>3</v>
      </c>
      <c r="D22" s="4">
        <v>3</v>
      </c>
      <c r="E22" s="5">
        <f t="shared" si="0"/>
        <v>1</v>
      </c>
      <c r="F22" s="6">
        <v>3</v>
      </c>
      <c r="G22" s="7">
        <f t="shared" si="1"/>
        <v>1</v>
      </c>
      <c r="H22" s="8">
        <v>3</v>
      </c>
      <c r="I22" s="9">
        <f t="shared" si="2"/>
        <v>1</v>
      </c>
      <c r="J22" s="10">
        <v>3</v>
      </c>
      <c r="K22" s="11">
        <f t="shared" si="3"/>
        <v>1</v>
      </c>
      <c r="L22" s="1"/>
      <c r="M22" t="s">
        <v>191</v>
      </c>
    </row>
    <row r="23" spans="1:14" x14ac:dyDescent="0.25">
      <c r="A23" s="2">
        <v>17</v>
      </c>
      <c r="B23" s="3" t="s">
        <v>43</v>
      </c>
      <c r="C23" s="2">
        <v>1</v>
      </c>
      <c r="D23" s="4">
        <v>1</v>
      </c>
      <c r="E23" s="5">
        <f t="shared" si="0"/>
        <v>1</v>
      </c>
      <c r="F23" s="6">
        <v>1</v>
      </c>
      <c r="G23" s="7">
        <f t="shared" si="1"/>
        <v>1</v>
      </c>
      <c r="H23" s="8">
        <v>1</v>
      </c>
      <c r="I23" s="9">
        <f t="shared" si="2"/>
        <v>1</v>
      </c>
      <c r="J23" s="10">
        <v>1</v>
      </c>
      <c r="K23" s="11">
        <f t="shared" si="3"/>
        <v>1</v>
      </c>
      <c r="L23" s="1"/>
      <c r="M23" t="s">
        <v>192</v>
      </c>
    </row>
    <row r="24" spans="1:14" s="15" customFormat="1" x14ac:dyDescent="0.25">
      <c r="A24" s="322" t="s">
        <v>46</v>
      </c>
      <c r="B24" s="322"/>
      <c r="C24" s="12">
        <f>SUM(C7:C23)</f>
        <v>783</v>
      </c>
      <c r="D24" s="12">
        <f>SUM(D7:D23)</f>
        <v>783</v>
      </c>
      <c r="E24" s="13">
        <f t="shared" si="0"/>
        <v>1</v>
      </c>
      <c r="F24" s="12">
        <f>SUM(F7:F23)</f>
        <v>783</v>
      </c>
      <c r="G24" s="13">
        <f t="shared" si="1"/>
        <v>1</v>
      </c>
      <c r="H24" s="12">
        <f>SUM(H7:H23)</f>
        <v>783</v>
      </c>
      <c r="I24" s="13">
        <f t="shared" si="2"/>
        <v>1</v>
      </c>
      <c r="J24" s="12">
        <f>SUM(J7:J23)</f>
        <v>365</v>
      </c>
      <c r="K24" s="13">
        <f t="shared" si="3"/>
        <v>0.4661558109833972</v>
      </c>
      <c r="L24" s="14"/>
    </row>
    <row r="25" spans="1:14" x14ac:dyDescent="0.25">
      <c r="A25" s="313" t="s">
        <v>14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5"/>
      <c r="L25" s="1"/>
    </row>
    <row r="26" spans="1:14" x14ac:dyDescent="0.25">
      <c r="A26" s="16">
        <v>1</v>
      </c>
      <c r="B26" s="1" t="s">
        <v>47</v>
      </c>
      <c r="C26" s="16">
        <v>76</v>
      </c>
      <c r="D26" s="4">
        <v>74</v>
      </c>
      <c r="E26" s="17">
        <f t="shared" ref="E26:E35" si="4">D26/C26</f>
        <v>0.97368421052631582</v>
      </c>
      <c r="F26" s="18">
        <v>74</v>
      </c>
      <c r="G26" s="7">
        <f t="shared" ref="G26:G35" si="5">F26/C26</f>
        <v>0.97368421052631582</v>
      </c>
      <c r="H26" s="8">
        <v>76</v>
      </c>
      <c r="I26" s="9">
        <f t="shared" ref="I26:I35" si="6">H26/C26</f>
        <v>1</v>
      </c>
      <c r="J26" s="10">
        <v>58</v>
      </c>
      <c r="K26" s="11">
        <f t="shared" ref="K26:K35" si="7">J26/C26</f>
        <v>0.76315789473684215</v>
      </c>
      <c r="L26" s="1"/>
      <c r="M26" t="s">
        <v>193</v>
      </c>
    </row>
    <row r="27" spans="1:14" x14ac:dyDescent="0.25">
      <c r="A27" s="16">
        <v>2</v>
      </c>
      <c r="B27" s="1" t="s">
        <v>48</v>
      </c>
      <c r="C27" s="16">
        <v>93</v>
      </c>
      <c r="D27" s="4">
        <v>83</v>
      </c>
      <c r="E27" s="17">
        <f t="shared" si="4"/>
        <v>0.89247311827956988</v>
      </c>
      <c r="F27" s="18">
        <v>93</v>
      </c>
      <c r="G27" s="7">
        <f t="shared" si="5"/>
        <v>1</v>
      </c>
      <c r="H27" s="8">
        <v>93</v>
      </c>
      <c r="I27" s="9">
        <f t="shared" si="6"/>
        <v>1</v>
      </c>
      <c r="J27" s="10">
        <v>66</v>
      </c>
      <c r="K27" s="11">
        <f t="shared" si="7"/>
        <v>0.70967741935483875</v>
      </c>
      <c r="L27" s="1"/>
      <c r="M27" t="s">
        <v>194</v>
      </c>
    </row>
    <row r="28" spans="1:14" x14ac:dyDescent="0.25">
      <c r="A28" s="16">
        <v>3</v>
      </c>
      <c r="B28" s="1" t="s">
        <v>49</v>
      </c>
      <c r="C28" s="16">
        <v>17</v>
      </c>
      <c r="D28" s="4">
        <v>17</v>
      </c>
      <c r="E28" s="17">
        <f t="shared" si="4"/>
        <v>1</v>
      </c>
      <c r="F28" s="18">
        <v>17</v>
      </c>
      <c r="G28" s="7">
        <f t="shared" si="5"/>
        <v>1</v>
      </c>
      <c r="H28" s="8">
        <v>17</v>
      </c>
      <c r="I28" s="9">
        <f t="shared" si="6"/>
        <v>1</v>
      </c>
      <c r="J28" s="10">
        <v>17</v>
      </c>
      <c r="K28" s="11">
        <f t="shared" si="7"/>
        <v>1</v>
      </c>
      <c r="L28" s="1"/>
      <c r="M28" t="s">
        <v>194</v>
      </c>
    </row>
    <row r="29" spans="1:14" x14ac:dyDescent="0.25">
      <c r="A29" s="16">
        <v>4</v>
      </c>
      <c r="B29" s="1" t="s">
        <v>50</v>
      </c>
      <c r="C29" s="16">
        <v>18</v>
      </c>
      <c r="D29" s="4">
        <v>0</v>
      </c>
      <c r="E29" s="17">
        <f t="shared" si="4"/>
        <v>0</v>
      </c>
      <c r="F29" s="18">
        <v>0</v>
      </c>
      <c r="G29" s="7">
        <f t="shared" si="5"/>
        <v>0</v>
      </c>
      <c r="H29" s="8">
        <v>0</v>
      </c>
      <c r="I29" s="9">
        <f t="shared" si="6"/>
        <v>0</v>
      </c>
      <c r="J29" s="10">
        <v>0</v>
      </c>
      <c r="K29" s="11">
        <f t="shared" si="7"/>
        <v>0</v>
      </c>
      <c r="L29" s="1"/>
      <c r="M29" t="s">
        <v>194</v>
      </c>
      <c r="N29" t="s">
        <v>195</v>
      </c>
    </row>
    <row r="30" spans="1:14" x14ac:dyDescent="0.25">
      <c r="A30" s="16">
        <v>5</v>
      </c>
      <c r="B30" s="1" t="s">
        <v>51</v>
      </c>
      <c r="C30" s="16">
        <v>15</v>
      </c>
      <c r="D30" s="4">
        <v>15</v>
      </c>
      <c r="E30" s="17">
        <f t="shared" si="4"/>
        <v>1</v>
      </c>
      <c r="F30" s="18">
        <v>15</v>
      </c>
      <c r="G30" s="7">
        <f t="shared" si="5"/>
        <v>1</v>
      </c>
      <c r="H30" s="8">
        <v>15</v>
      </c>
      <c r="I30" s="9">
        <f t="shared" si="6"/>
        <v>1</v>
      </c>
      <c r="J30" s="10">
        <v>15</v>
      </c>
      <c r="K30" s="11">
        <f t="shared" si="7"/>
        <v>1</v>
      </c>
      <c r="L30" s="1"/>
      <c r="M30" t="s">
        <v>194</v>
      </c>
    </row>
    <row r="31" spans="1:14" x14ac:dyDescent="0.25">
      <c r="A31" s="16">
        <v>6</v>
      </c>
      <c r="B31" s="1" t="s">
        <v>52</v>
      </c>
      <c r="C31" s="16">
        <v>87</v>
      </c>
      <c r="D31" s="4">
        <v>87</v>
      </c>
      <c r="E31" s="17">
        <f t="shared" si="4"/>
        <v>1</v>
      </c>
      <c r="F31" s="18">
        <v>87</v>
      </c>
      <c r="G31" s="7">
        <f t="shared" si="5"/>
        <v>1</v>
      </c>
      <c r="H31" s="8">
        <v>87</v>
      </c>
      <c r="I31" s="9">
        <f t="shared" si="6"/>
        <v>1</v>
      </c>
      <c r="J31" s="10">
        <v>76</v>
      </c>
      <c r="K31" s="11">
        <f t="shared" si="7"/>
        <v>0.87356321839080464</v>
      </c>
      <c r="L31" s="1"/>
      <c r="M31" t="s">
        <v>193</v>
      </c>
    </row>
    <row r="32" spans="1:14" x14ac:dyDescent="0.25">
      <c r="A32" s="16">
        <v>7</v>
      </c>
      <c r="B32" s="1" t="s">
        <v>53</v>
      </c>
      <c r="C32" s="16">
        <v>29</v>
      </c>
      <c r="D32" s="4">
        <v>29</v>
      </c>
      <c r="E32" s="17">
        <f t="shared" si="4"/>
        <v>1</v>
      </c>
      <c r="F32" s="18">
        <v>29</v>
      </c>
      <c r="G32" s="7">
        <f t="shared" si="5"/>
        <v>1</v>
      </c>
      <c r="H32" s="8">
        <v>29</v>
      </c>
      <c r="I32" s="9">
        <f t="shared" si="6"/>
        <v>1</v>
      </c>
      <c r="J32" s="10">
        <v>29</v>
      </c>
      <c r="K32" s="11">
        <f t="shared" si="7"/>
        <v>1</v>
      </c>
      <c r="L32" s="1"/>
      <c r="M32" t="s">
        <v>193</v>
      </c>
    </row>
    <row r="33" spans="1:19" x14ac:dyDescent="0.25">
      <c r="A33" s="16">
        <v>8</v>
      </c>
      <c r="B33" s="1" t="s">
        <v>54</v>
      </c>
      <c r="C33" s="16">
        <v>31</v>
      </c>
      <c r="D33" s="4">
        <v>21</v>
      </c>
      <c r="E33" s="17">
        <f t="shared" si="4"/>
        <v>0.67741935483870963</v>
      </c>
      <c r="F33" s="18">
        <v>31</v>
      </c>
      <c r="G33" s="7">
        <f t="shared" si="5"/>
        <v>1</v>
      </c>
      <c r="H33" s="8">
        <v>31</v>
      </c>
      <c r="I33" s="9">
        <f t="shared" si="6"/>
        <v>1</v>
      </c>
      <c r="J33" s="10">
        <v>22</v>
      </c>
      <c r="K33" s="11">
        <f t="shared" si="7"/>
        <v>0.70967741935483875</v>
      </c>
      <c r="L33" s="1"/>
      <c r="M33" t="s">
        <v>194</v>
      </c>
    </row>
    <row r="34" spans="1:19" x14ac:dyDescent="0.25">
      <c r="A34" s="16">
        <v>9</v>
      </c>
      <c r="B34" s="1" t="s">
        <v>55</v>
      </c>
      <c r="C34" s="16">
        <v>11</v>
      </c>
      <c r="D34" s="4">
        <v>11</v>
      </c>
      <c r="E34" s="17">
        <f t="shared" si="4"/>
        <v>1</v>
      </c>
      <c r="F34" s="18">
        <v>11</v>
      </c>
      <c r="G34" s="7">
        <f t="shared" si="5"/>
        <v>1</v>
      </c>
      <c r="H34" s="8">
        <v>11</v>
      </c>
      <c r="I34" s="9">
        <f t="shared" si="6"/>
        <v>1</v>
      </c>
      <c r="J34" s="10">
        <v>1</v>
      </c>
      <c r="K34" s="11">
        <f t="shared" si="7"/>
        <v>9.0909090909090912E-2</v>
      </c>
      <c r="L34" s="1"/>
      <c r="M34" t="s">
        <v>194</v>
      </c>
    </row>
    <row r="35" spans="1:19" s="15" customFormat="1" x14ac:dyDescent="0.25">
      <c r="A35" s="322" t="s">
        <v>46</v>
      </c>
      <c r="B35" s="322"/>
      <c r="C35" s="12">
        <f>SUM(C26:C34)</f>
        <v>377</v>
      </c>
      <c r="D35" s="12">
        <f>SUM(D26:D34)</f>
        <v>337</v>
      </c>
      <c r="E35" s="13">
        <f t="shared" si="4"/>
        <v>0.8938992042440318</v>
      </c>
      <c r="F35" s="12">
        <f>SUM(F26:F34)</f>
        <v>357</v>
      </c>
      <c r="G35" s="13">
        <f t="shared" si="5"/>
        <v>0.94694960212201595</v>
      </c>
      <c r="H35" s="12">
        <f>SUM(H26:H34)</f>
        <v>359</v>
      </c>
      <c r="I35" s="13">
        <f t="shared" si="6"/>
        <v>0.95225464190981435</v>
      </c>
      <c r="J35" s="12">
        <f>SUM(J26:J34)</f>
        <v>284</v>
      </c>
      <c r="K35" s="13">
        <f t="shared" si="7"/>
        <v>0.75331564986737398</v>
      </c>
      <c r="L35" s="14"/>
    </row>
    <row r="36" spans="1:19" x14ac:dyDescent="0.25">
      <c r="A36" s="313" t="s">
        <v>15</v>
      </c>
      <c r="B36" s="314"/>
      <c r="C36" s="314"/>
      <c r="D36" s="314"/>
      <c r="E36" s="314"/>
      <c r="F36" s="314"/>
      <c r="G36" s="314"/>
      <c r="H36" s="314"/>
      <c r="I36" s="314"/>
      <c r="J36" s="314"/>
      <c r="K36" s="315"/>
      <c r="L36" s="1"/>
    </row>
    <row r="37" spans="1:19" x14ac:dyDescent="0.25">
      <c r="A37" s="16">
        <v>1</v>
      </c>
      <c r="B37" s="1" t="s">
        <v>56</v>
      </c>
      <c r="C37" s="16">
        <v>71</v>
      </c>
      <c r="D37" s="4">
        <v>71</v>
      </c>
      <c r="E37" s="5">
        <f t="shared" ref="E37:E44" si="8">D37/C37</f>
        <v>1</v>
      </c>
      <c r="F37" s="6">
        <v>71</v>
      </c>
      <c r="G37" s="7">
        <f t="shared" ref="G37:G44" si="9">F37/C37</f>
        <v>1</v>
      </c>
      <c r="H37" s="8">
        <v>71</v>
      </c>
      <c r="I37" s="9">
        <f t="shared" ref="I37:I44" si="10">H37/C37</f>
        <v>1</v>
      </c>
      <c r="J37" s="10">
        <v>34</v>
      </c>
      <c r="K37" s="11">
        <f t="shared" ref="K37:K44" si="11">J37/C37</f>
        <v>0.47887323943661969</v>
      </c>
      <c r="L37" s="1"/>
      <c r="M37" t="s">
        <v>144</v>
      </c>
    </row>
    <row r="38" spans="1:19" x14ac:dyDescent="0.25">
      <c r="A38" s="16">
        <v>2</v>
      </c>
      <c r="B38" s="1" t="s">
        <v>57</v>
      </c>
      <c r="C38" s="16">
        <v>246</v>
      </c>
      <c r="D38" s="4">
        <v>246</v>
      </c>
      <c r="E38" s="5">
        <f t="shared" si="8"/>
        <v>1</v>
      </c>
      <c r="F38" s="6">
        <v>246</v>
      </c>
      <c r="G38" s="7">
        <f t="shared" si="9"/>
        <v>1</v>
      </c>
      <c r="H38" s="8">
        <v>246</v>
      </c>
      <c r="I38" s="9">
        <f t="shared" si="10"/>
        <v>1</v>
      </c>
      <c r="J38" s="10">
        <v>20</v>
      </c>
      <c r="K38" s="11">
        <f t="shared" si="11"/>
        <v>8.1300813008130079E-2</v>
      </c>
      <c r="L38" s="1"/>
      <c r="M38" t="s">
        <v>144</v>
      </c>
    </row>
    <row r="39" spans="1:19" x14ac:dyDescent="0.25">
      <c r="A39" s="16">
        <v>3</v>
      </c>
      <c r="B39" s="1" t="s">
        <v>58</v>
      </c>
      <c r="C39" s="16">
        <v>86</v>
      </c>
      <c r="D39" s="4">
        <v>86</v>
      </c>
      <c r="E39" s="19">
        <f t="shared" si="8"/>
        <v>1</v>
      </c>
      <c r="F39" s="6">
        <v>86</v>
      </c>
      <c r="G39" s="20">
        <f t="shared" si="9"/>
        <v>1</v>
      </c>
      <c r="H39" s="8">
        <v>86</v>
      </c>
      <c r="I39" s="21">
        <f t="shared" si="10"/>
        <v>1</v>
      </c>
      <c r="J39" s="10">
        <v>16</v>
      </c>
      <c r="K39" s="11">
        <f t="shared" si="11"/>
        <v>0.18604651162790697</v>
      </c>
      <c r="L39" s="1"/>
      <c r="M39" t="s">
        <v>144</v>
      </c>
    </row>
    <row r="40" spans="1:19" x14ac:dyDescent="0.25">
      <c r="A40" s="16">
        <v>4</v>
      </c>
      <c r="B40" s="1" t="s">
        <v>59</v>
      </c>
      <c r="C40" s="16">
        <v>68</v>
      </c>
      <c r="D40" s="4">
        <v>68</v>
      </c>
      <c r="E40" s="5">
        <f t="shared" si="8"/>
        <v>1</v>
      </c>
      <c r="F40" s="6">
        <v>68</v>
      </c>
      <c r="G40" s="7">
        <f t="shared" si="9"/>
        <v>1</v>
      </c>
      <c r="H40" s="8">
        <v>68</v>
      </c>
      <c r="I40" s="9">
        <f t="shared" si="10"/>
        <v>1</v>
      </c>
      <c r="J40" s="10">
        <v>16</v>
      </c>
      <c r="K40" s="11">
        <f t="shared" si="11"/>
        <v>0.23529411764705882</v>
      </c>
      <c r="L40" s="1"/>
      <c r="M40" t="s">
        <v>144</v>
      </c>
    </row>
    <row r="41" spans="1:19" x14ac:dyDescent="0.25">
      <c r="A41" s="16">
        <v>5</v>
      </c>
      <c r="B41" s="1" t="s">
        <v>60</v>
      </c>
      <c r="C41" s="16">
        <v>79</v>
      </c>
      <c r="D41" s="4">
        <v>79</v>
      </c>
      <c r="E41" s="5">
        <f t="shared" si="8"/>
        <v>1</v>
      </c>
      <c r="F41" s="6">
        <v>79</v>
      </c>
      <c r="G41" s="7">
        <f t="shared" si="9"/>
        <v>1</v>
      </c>
      <c r="H41" s="8">
        <v>79</v>
      </c>
      <c r="I41" s="9">
        <f t="shared" si="10"/>
        <v>1</v>
      </c>
      <c r="J41" s="10">
        <v>27</v>
      </c>
      <c r="K41" s="11">
        <f t="shared" si="11"/>
        <v>0.34177215189873417</v>
      </c>
      <c r="L41" s="1"/>
      <c r="M41" t="s">
        <v>144</v>
      </c>
    </row>
    <row r="42" spans="1:19" x14ac:dyDescent="0.25">
      <c r="A42" s="16">
        <v>6</v>
      </c>
      <c r="B42" s="1" t="s">
        <v>61</v>
      </c>
      <c r="C42" s="16">
        <v>77</v>
      </c>
      <c r="D42" s="4">
        <v>77</v>
      </c>
      <c r="E42" s="19">
        <f t="shared" si="8"/>
        <v>1</v>
      </c>
      <c r="F42" s="6">
        <v>77</v>
      </c>
      <c r="G42" s="20">
        <f t="shared" si="9"/>
        <v>1</v>
      </c>
      <c r="H42" s="8">
        <v>77</v>
      </c>
      <c r="I42" s="9">
        <f t="shared" si="10"/>
        <v>1</v>
      </c>
      <c r="J42" s="10">
        <v>63</v>
      </c>
      <c r="K42" s="11">
        <f t="shared" si="11"/>
        <v>0.81818181818181823</v>
      </c>
      <c r="L42" s="1"/>
      <c r="M42" t="s">
        <v>144</v>
      </c>
    </row>
    <row r="43" spans="1:19" x14ac:dyDescent="0.25">
      <c r="A43" s="16">
        <v>7</v>
      </c>
      <c r="B43" s="1" t="s">
        <v>62</v>
      </c>
      <c r="C43" s="16">
        <v>35</v>
      </c>
      <c r="D43" s="4">
        <v>35</v>
      </c>
      <c r="E43" s="5">
        <f t="shared" si="8"/>
        <v>1</v>
      </c>
      <c r="F43" s="6">
        <v>35</v>
      </c>
      <c r="G43" s="7">
        <f t="shared" si="9"/>
        <v>1</v>
      </c>
      <c r="H43" s="8">
        <v>35</v>
      </c>
      <c r="I43" s="9">
        <f t="shared" si="10"/>
        <v>1</v>
      </c>
      <c r="J43" s="10">
        <v>35</v>
      </c>
      <c r="K43" s="11">
        <f t="shared" si="11"/>
        <v>1</v>
      </c>
      <c r="L43" s="1"/>
      <c r="M43" t="s">
        <v>144</v>
      </c>
      <c r="N43" t="s">
        <v>196</v>
      </c>
    </row>
    <row r="44" spans="1:19" s="15" customFormat="1" x14ac:dyDescent="0.25">
      <c r="A44" s="322" t="s">
        <v>46</v>
      </c>
      <c r="B44" s="322"/>
      <c r="C44" s="12">
        <f>SUM(C37:C43)</f>
        <v>662</v>
      </c>
      <c r="D44" s="12">
        <f>SUM(D37:D43)</f>
        <v>662</v>
      </c>
      <c r="E44" s="13">
        <f t="shared" si="8"/>
        <v>1</v>
      </c>
      <c r="F44" s="12">
        <f>SUM(F37:F43)</f>
        <v>662</v>
      </c>
      <c r="G44" s="13">
        <f t="shared" si="9"/>
        <v>1</v>
      </c>
      <c r="H44" s="12">
        <f>SUM(H37:H43)</f>
        <v>662</v>
      </c>
      <c r="I44" s="13">
        <f t="shared" si="10"/>
        <v>1</v>
      </c>
      <c r="J44" s="12">
        <f>SUM(J37:J43)</f>
        <v>211</v>
      </c>
      <c r="K44" s="13">
        <f t="shared" si="11"/>
        <v>0.31873111782477342</v>
      </c>
      <c r="L44" s="14"/>
      <c r="Q44" s="15">
        <v>170</v>
      </c>
      <c r="R44" s="15">
        <v>170</v>
      </c>
      <c r="S44" s="22">
        <f t="shared" ref="S44:S49" si="12">R44/Q44</f>
        <v>1</v>
      </c>
    </row>
    <row r="45" spans="1:19" x14ac:dyDescent="0.25">
      <c r="A45" s="320" t="s">
        <v>16</v>
      </c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1"/>
      <c r="Q45">
        <v>112</v>
      </c>
      <c r="R45">
        <v>111</v>
      </c>
      <c r="S45" s="22">
        <f t="shared" si="12"/>
        <v>0.9910714285714286</v>
      </c>
    </row>
    <row r="46" spans="1:19" x14ac:dyDescent="0.25">
      <c r="A46" s="16">
        <v>1</v>
      </c>
      <c r="B46" s="1" t="s">
        <v>63</v>
      </c>
      <c r="C46" s="16">
        <v>163</v>
      </c>
      <c r="D46" s="4">
        <v>163</v>
      </c>
      <c r="E46" s="5">
        <f t="shared" ref="E46:E51" si="13">D46/C46</f>
        <v>1</v>
      </c>
      <c r="F46" s="6">
        <v>163</v>
      </c>
      <c r="G46" s="7">
        <f t="shared" ref="G46:G51" si="14">F46/C46</f>
        <v>1</v>
      </c>
      <c r="H46" s="8">
        <v>163</v>
      </c>
      <c r="I46" s="9">
        <f t="shared" ref="I46:I51" si="15">H46/C46</f>
        <v>1</v>
      </c>
      <c r="J46" s="10">
        <v>135</v>
      </c>
      <c r="K46" s="11">
        <v>1</v>
      </c>
      <c r="L46" s="1"/>
      <c r="M46" t="s">
        <v>144</v>
      </c>
      <c r="Q46">
        <v>81</v>
      </c>
      <c r="R46">
        <v>81</v>
      </c>
      <c r="S46" s="22">
        <f t="shared" si="12"/>
        <v>1</v>
      </c>
    </row>
    <row r="47" spans="1:19" x14ac:dyDescent="0.25">
      <c r="A47" s="16">
        <v>2</v>
      </c>
      <c r="B47" s="1" t="s">
        <v>64</v>
      </c>
      <c r="C47" s="16">
        <v>112</v>
      </c>
      <c r="D47" s="4">
        <v>112</v>
      </c>
      <c r="E47" s="5">
        <f t="shared" si="13"/>
        <v>1</v>
      </c>
      <c r="F47" s="6">
        <v>112</v>
      </c>
      <c r="G47" s="7">
        <f t="shared" si="14"/>
        <v>1</v>
      </c>
      <c r="H47" s="8">
        <v>112</v>
      </c>
      <c r="I47" s="9">
        <f t="shared" si="15"/>
        <v>1</v>
      </c>
      <c r="J47" s="10">
        <v>112</v>
      </c>
      <c r="K47" s="11">
        <f>J47/H47</f>
        <v>1</v>
      </c>
      <c r="L47" s="1"/>
      <c r="M47" t="s">
        <v>144</v>
      </c>
      <c r="Q47">
        <v>95</v>
      </c>
      <c r="R47">
        <v>95</v>
      </c>
      <c r="S47" s="22">
        <f t="shared" si="12"/>
        <v>1</v>
      </c>
    </row>
    <row r="48" spans="1:19" x14ac:dyDescent="0.25">
      <c r="A48" s="16">
        <v>3</v>
      </c>
      <c r="B48" s="1" t="s">
        <v>65</v>
      </c>
      <c r="C48" s="16">
        <v>77</v>
      </c>
      <c r="D48" s="4">
        <v>77</v>
      </c>
      <c r="E48" s="5">
        <f t="shared" si="13"/>
        <v>1</v>
      </c>
      <c r="F48" s="6">
        <v>77</v>
      </c>
      <c r="G48" s="7">
        <f t="shared" si="14"/>
        <v>1</v>
      </c>
      <c r="H48" s="8">
        <v>77</v>
      </c>
      <c r="I48" s="9">
        <f t="shared" si="15"/>
        <v>1</v>
      </c>
      <c r="J48" s="10">
        <v>77</v>
      </c>
      <c r="K48" s="11">
        <f t="shared" ref="K48:K49" si="16">J48/H48</f>
        <v>1</v>
      </c>
      <c r="L48" s="1"/>
      <c r="M48" t="s">
        <v>144</v>
      </c>
      <c r="Q48">
        <v>48</v>
      </c>
      <c r="R48">
        <v>42</v>
      </c>
      <c r="S48" s="22">
        <f t="shared" si="12"/>
        <v>0.875</v>
      </c>
    </row>
    <row r="49" spans="1:19" x14ac:dyDescent="0.25">
      <c r="A49" s="16">
        <v>4</v>
      </c>
      <c r="B49" s="1" t="s">
        <v>66</v>
      </c>
      <c r="C49" s="16">
        <v>91</v>
      </c>
      <c r="D49" s="4">
        <v>91</v>
      </c>
      <c r="E49" s="5">
        <f t="shared" si="13"/>
        <v>1</v>
      </c>
      <c r="F49" s="6">
        <v>91</v>
      </c>
      <c r="G49" s="7">
        <f t="shared" si="14"/>
        <v>1</v>
      </c>
      <c r="H49" s="8">
        <v>91</v>
      </c>
      <c r="I49" s="9">
        <f t="shared" si="15"/>
        <v>1</v>
      </c>
      <c r="J49" s="10">
        <v>91</v>
      </c>
      <c r="K49" s="11">
        <f t="shared" si="16"/>
        <v>1</v>
      </c>
      <c r="L49" s="1"/>
      <c r="M49" t="s">
        <v>144</v>
      </c>
      <c r="Q49">
        <f>SUM(Q44:Q48)</f>
        <v>506</v>
      </c>
      <c r="R49">
        <f>SUM(R44:R48)</f>
        <v>499</v>
      </c>
      <c r="S49" s="22">
        <f t="shared" si="12"/>
        <v>0.98616600790513831</v>
      </c>
    </row>
    <row r="50" spans="1:19" x14ac:dyDescent="0.25">
      <c r="A50" s="16">
        <v>5</v>
      </c>
      <c r="B50" s="1" t="s">
        <v>67</v>
      </c>
      <c r="C50" s="16">
        <v>43</v>
      </c>
      <c r="D50" s="4">
        <v>43</v>
      </c>
      <c r="E50" s="5">
        <f t="shared" si="13"/>
        <v>1</v>
      </c>
      <c r="F50" s="6">
        <v>43</v>
      </c>
      <c r="G50" s="7">
        <f t="shared" si="14"/>
        <v>1</v>
      </c>
      <c r="H50" s="8">
        <v>43</v>
      </c>
      <c r="I50" s="9">
        <f t="shared" si="15"/>
        <v>1</v>
      </c>
      <c r="J50" s="10">
        <v>43</v>
      </c>
      <c r="K50" s="11">
        <f>J50/H50</f>
        <v>1</v>
      </c>
      <c r="L50" s="1"/>
      <c r="M50" t="s">
        <v>144</v>
      </c>
    </row>
    <row r="51" spans="1:19" s="15" customFormat="1" x14ac:dyDescent="0.25">
      <c r="A51" s="322" t="s">
        <v>46</v>
      </c>
      <c r="B51" s="322"/>
      <c r="C51" s="12">
        <f>SUM(C46:C50)</f>
        <v>486</v>
      </c>
      <c r="D51" s="12">
        <f>SUM(D46:D50)</f>
        <v>486</v>
      </c>
      <c r="E51" s="13">
        <f t="shared" si="13"/>
        <v>1</v>
      </c>
      <c r="F51" s="12">
        <f>SUM(F46:F50)</f>
        <v>486</v>
      </c>
      <c r="G51" s="13">
        <f t="shared" si="14"/>
        <v>1</v>
      </c>
      <c r="H51" s="12">
        <f>SUM(H46:H50)</f>
        <v>486</v>
      </c>
      <c r="I51" s="13">
        <f t="shared" si="15"/>
        <v>1</v>
      </c>
      <c r="J51" s="12">
        <f>SUM(J46:J50)</f>
        <v>458</v>
      </c>
      <c r="K51" s="13">
        <v>1</v>
      </c>
      <c r="L51" s="14"/>
    </row>
    <row r="52" spans="1:19" x14ac:dyDescent="0.25">
      <c r="A52" s="313" t="s">
        <v>68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5"/>
      <c r="L52" s="1"/>
    </row>
    <row r="53" spans="1:19" x14ac:dyDescent="0.25">
      <c r="A53" s="16">
        <v>1</v>
      </c>
      <c r="B53" s="1" t="s">
        <v>69</v>
      </c>
      <c r="C53" s="16">
        <v>244</v>
      </c>
      <c r="D53" s="4">
        <v>244</v>
      </c>
      <c r="E53" s="19">
        <f>D53/C53</f>
        <v>1</v>
      </c>
      <c r="F53" s="6">
        <v>244</v>
      </c>
      <c r="G53" s="20">
        <f t="shared" ref="G53:G71" si="17">F53/C53</f>
        <v>1</v>
      </c>
      <c r="H53" s="8">
        <v>244</v>
      </c>
      <c r="I53" s="21">
        <f t="shared" ref="I53:I71" si="18">H53/C53</f>
        <v>1</v>
      </c>
      <c r="J53" s="10">
        <f>244-27</f>
        <v>217</v>
      </c>
      <c r="K53" s="11">
        <v>1</v>
      </c>
      <c r="L53" s="1"/>
      <c r="M53" t="s">
        <v>197</v>
      </c>
      <c r="N53" t="s">
        <v>144</v>
      </c>
    </row>
    <row r="54" spans="1:19" x14ac:dyDescent="0.25">
      <c r="A54" s="16">
        <v>2</v>
      </c>
      <c r="B54" s="1" t="s">
        <v>70</v>
      </c>
      <c r="C54" s="16">
        <v>74</v>
      </c>
      <c r="D54" s="4">
        <v>0</v>
      </c>
      <c r="E54" s="19">
        <f t="shared" ref="E54:E70" si="19">D54/C54</f>
        <v>0</v>
      </c>
      <c r="F54" s="6">
        <v>74</v>
      </c>
      <c r="G54" s="7">
        <f t="shared" si="17"/>
        <v>1</v>
      </c>
      <c r="H54" s="8">
        <v>74</v>
      </c>
      <c r="I54" s="9">
        <f t="shared" si="18"/>
        <v>1</v>
      </c>
      <c r="J54" s="10">
        <v>39</v>
      </c>
      <c r="K54" s="11">
        <f t="shared" ref="K54:K71" si="20">J54/C54</f>
        <v>0.52702702702702697</v>
      </c>
      <c r="L54" s="1"/>
      <c r="M54" t="s">
        <v>194</v>
      </c>
    </row>
    <row r="55" spans="1:19" x14ac:dyDescent="0.25">
      <c r="A55" s="16">
        <v>3</v>
      </c>
      <c r="B55" s="1" t="s">
        <v>71</v>
      </c>
      <c r="C55" s="16">
        <v>62</v>
      </c>
      <c r="D55" s="4">
        <v>0</v>
      </c>
      <c r="E55" s="19">
        <f t="shared" si="19"/>
        <v>0</v>
      </c>
      <c r="F55" s="6">
        <v>62</v>
      </c>
      <c r="G55" s="7">
        <f t="shared" si="17"/>
        <v>1</v>
      </c>
      <c r="H55" s="8">
        <v>62</v>
      </c>
      <c r="I55" s="9">
        <f t="shared" si="18"/>
        <v>1</v>
      </c>
      <c r="J55" s="10">
        <v>53</v>
      </c>
      <c r="K55" s="11">
        <f t="shared" si="20"/>
        <v>0.85483870967741937</v>
      </c>
      <c r="L55" s="1"/>
      <c r="M55" t="s">
        <v>198</v>
      </c>
    </row>
    <row r="56" spans="1:19" x14ac:dyDescent="0.25">
      <c r="A56" s="16">
        <v>4</v>
      </c>
      <c r="B56" s="1" t="s">
        <v>72</v>
      </c>
      <c r="C56" s="16">
        <v>49</v>
      </c>
      <c r="D56" s="4">
        <v>0</v>
      </c>
      <c r="E56" s="19">
        <f t="shared" si="19"/>
        <v>0</v>
      </c>
      <c r="F56" s="6">
        <v>49</v>
      </c>
      <c r="G56" s="20">
        <f t="shared" si="17"/>
        <v>1</v>
      </c>
      <c r="H56" s="8">
        <v>49</v>
      </c>
      <c r="I56" s="9">
        <f t="shared" si="18"/>
        <v>1</v>
      </c>
      <c r="J56" s="10">
        <v>24</v>
      </c>
      <c r="K56" s="11">
        <f t="shared" si="20"/>
        <v>0.48979591836734693</v>
      </c>
      <c r="L56" s="1"/>
      <c r="M56" t="s">
        <v>199</v>
      </c>
    </row>
    <row r="57" spans="1:19" x14ac:dyDescent="0.25">
      <c r="A57" s="16">
        <v>5</v>
      </c>
      <c r="B57" s="1" t="s">
        <v>73</v>
      </c>
      <c r="C57" s="16">
        <v>53</v>
      </c>
      <c r="D57" s="4">
        <v>0</v>
      </c>
      <c r="E57" s="19">
        <f t="shared" si="19"/>
        <v>0</v>
      </c>
      <c r="F57" s="6">
        <v>53</v>
      </c>
      <c r="G57" s="7">
        <f t="shared" si="17"/>
        <v>1</v>
      </c>
      <c r="H57" s="8">
        <v>53</v>
      </c>
      <c r="I57" s="9">
        <f t="shared" si="18"/>
        <v>1</v>
      </c>
      <c r="J57" s="10">
        <v>53</v>
      </c>
      <c r="K57" s="11">
        <f t="shared" si="20"/>
        <v>1</v>
      </c>
      <c r="L57" s="1"/>
      <c r="M57" t="s">
        <v>200</v>
      </c>
    </row>
    <row r="58" spans="1:19" x14ac:dyDescent="0.25">
      <c r="A58" s="16">
        <v>6</v>
      </c>
      <c r="B58" s="1" t="s">
        <v>74</v>
      </c>
      <c r="C58" s="16">
        <v>22</v>
      </c>
      <c r="D58" s="4">
        <v>0</v>
      </c>
      <c r="E58" s="19">
        <f t="shared" si="19"/>
        <v>0</v>
      </c>
      <c r="F58" s="6">
        <v>22</v>
      </c>
      <c r="G58" s="7">
        <f t="shared" si="17"/>
        <v>1</v>
      </c>
      <c r="H58" s="8">
        <v>22</v>
      </c>
      <c r="I58" s="9">
        <f t="shared" si="18"/>
        <v>1</v>
      </c>
      <c r="J58" s="10">
        <v>20</v>
      </c>
      <c r="K58" s="11">
        <f t="shared" si="20"/>
        <v>0.90909090909090906</v>
      </c>
      <c r="L58" s="1"/>
      <c r="M58" t="s">
        <v>194</v>
      </c>
    </row>
    <row r="59" spans="1:19" x14ac:dyDescent="0.25">
      <c r="A59" s="16">
        <v>7</v>
      </c>
      <c r="B59" s="1" t="s">
        <v>75</v>
      </c>
      <c r="C59" s="16">
        <v>57</v>
      </c>
      <c r="D59" s="4">
        <v>0</v>
      </c>
      <c r="E59" s="19">
        <f t="shared" si="19"/>
        <v>0</v>
      </c>
      <c r="F59" s="6">
        <v>57</v>
      </c>
      <c r="G59" s="7">
        <f t="shared" si="17"/>
        <v>1</v>
      </c>
      <c r="H59" s="8">
        <v>57</v>
      </c>
      <c r="I59" s="9">
        <f t="shared" si="18"/>
        <v>1</v>
      </c>
      <c r="J59" s="10">
        <v>29</v>
      </c>
      <c r="K59" s="11">
        <f t="shared" si="20"/>
        <v>0.50877192982456143</v>
      </c>
      <c r="L59" s="1"/>
      <c r="M59" t="s">
        <v>201</v>
      </c>
    </row>
    <row r="60" spans="1:19" x14ac:dyDescent="0.25">
      <c r="A60" s="16">
        <v>8</v>
      </c>
      <c r="B60" s="1" t="s">
        <v>76</v>
      </c>
      <c r="C60" s="16">
        <v>24</v>
      </c>
      <c r="D60" s="4">
        <v>0</v>
      </c>
      <c r="E60" s="19">
        <f t="shared" si="19"/>
        <v>0</v>
      </c>
      <c r="F60" s="6">
        <v>24</v>
      </c>
      <c r="G60" s="7">
        <f t="shared" si="17"/>
        <v>1</v>
      </c>
      <c r="H60" s="8">
        <v>24</v>
      </c>
      <c r="I60" s="9">
        <f t="shared" si="18"/>
        <v>1</v>
      </c>
      <c r="J60" s="10">
        <v>3</v>
      </c>
      <c r="K60" s="11">
        <f t="shared" si="20"/>
        <v>0.125</v>
      </c>
      <c r="L60" s="1"/>
      <c r="M60" t="s">
        <v>202</v>
      </c>
    </row>
    <row r="61" spans="1:19" x14ac:dyDescent="0.25">
      <c r="A61" s="16">
        <v>9</v>
      </c>
      <c r="B61" s="1" t="s">
        <v>77</v>
      </c>
      <c r="C61" s="16">
        <v>31</v>
      </c>
      <c r="D61" s="4">
        <v>0</v>
      </c>
      <c r="E61" s="19">
        <f t="shared" si="19"/>
        <v>0</v>
      </c>
      <c r="F61" s="6">
        <v>31</v>
      </c>
      <c r="G61" s="7">
        <f t="shared" si="17"/>
        <v>1</v>
      </c>
      <c r="H61" s="8">
        <v>31</v>
      </c>
      <c r="I61" s="9">
        <f t="shared" si="18"/>
        <v>1</v>
      </c>
      <c r="J61" s="10">
        <v>6</v>
      </c>
      <c r="K61" s="11">
        <f t="shared" si="20"/>
        <v>0.19354838709677419</v>
      </c>
      <c r="L61" s="1"/>
      <c r="M61" t="s">
        <v>194</v>
      </c>
    </row>
    <row r="62" spans="1:19" x14ac:dyDescent="0.25">
      <c r="A62" s="16">
        <v>10</v>
      </c>
      <c r="B62" s="1" t="s">
        <v>78</v>
      </c>
      <c r="C62" s="16">
        <v>9</v>
      </c>
      <c r="D62" s="4">
        <v>0</v>
      </c>
      <c r="E62" s="19">
        <f t="shared" si="19"/>
        <v>0</v>
      </c>
      <c r="F62" s="6">
        <v>9</v>
      </c>
      <c r="G62" s="7">
        <f t="shared" si="17"/>
        <v>1</v>
      </c>
      <c r="H62" s="8">
        <v>9</v>
      </c>
      <c r="I62" s="9">
        <f t="shared" si="18"/>
        <v>1</v>
      </c>
      <c r="J62" s="10">
        <v>1</v>
      </c>
      <c r="K62" s="11">
        <f t="shared" si="20"/>
        <v>0.1111111111111111</v>
      </c>
      <c r="L62" s="1"/>
      <c r="M62" t="s">
        <v>202</v>
      </c>
    </row>
    <row r="63" spans="1:19" x14ac:dyDescent="0.25">
      <c r="A63" s="16">
        <v>11</v>
      </c>
      <c r="B63" s="1" t="s">
        <v>79</v>
      </c>
      <c r="C63" s="16">
        <v>10</v>
      </c>
      <c r="D63" s="4">
        <v>0</v>
      </c>
      <c r="E63" s="19">
        <f t="shared" si="19"/>
        <v>0</v>
      </c>
      <c r="F63" s="6">
        <v>10</v>
      </c>
      <c r="G63" s="7">
        <f t="shared" si="17"/>
        <v>1</v>
      </c>
      <c r="H63" s="8">
        <v>10</v>
      </c>
      <c r="I63" s="9">
        <f t="shared" si="18"/>
        <v>1</v>
      </c>
      <c r="J63" s="10">
        <v>3</v>
      </c>
      <c r="K63" s="11">
        <f t="shared" si="20"/>
        <v>0.3</v>
      </c>
      <c r="L63" s="1"/>
      <c r="M63" t="s">
        <v>204</v>
      </c>
    </row>
    <row r="64" spans="1:19" x14ac:dyDescent="0.25">
      <c r="A64" s="16">
        <v>12</v>
      </c>
      <c r="B64" s="1" t="s">
        <v>80</v>
      </c>
      <c r="C64" s="16">
        <v>11</v>
      </c>
      <c r="D64" s="4">
        <v>11</v>
      </c>
      <c r="E64" s="19">
        <f t="shared" si="19"/>
        <v>1</v>
      </c>
      <c r="F64" s="6">
        <v>11</v>
      </c>
      <c r="G64" s="7">
        <f t="shared" si="17"/>
        <v>1</v>
      </c>
      <c r="H64" s="8">
        <v>11</v>
      </c>
      <c r="I64" s="9">
        <f t="shared" si="18"/>
        <v>1</v>
      </c>
      <c r="J64" s="10">
        <v>11</v>
      </c>
      <c r="K64" s="11">
        <f t="shared" si="20"/>
        <v>1</v>
      </c>
      <c r="L64" s="1"/>
      <c r="M64" t="s">
        <v>194</v>
      </c>
      <c r="N64" t="s">
        <v>144</v>
      </c>
    </row>
    <row r="65" spans="1:14" x14ac:dyDescent="0.25">
      <c r="A65" s="16">
        <v>13</v>
      </c>
      <c r="B65" s="1" t="s">
        <v>81</v>
      </c>
      <c r="C65" s="16">
        <v>7</v>
      </c>
      <c r="D65" s="4">
        <v>7</v>
      </c>
      <c r="E65" s="19">
        <f t="shared" si="19"/>
        <v>1</v>
      </c>
      <c r="F65" s="6">
        <v>7</v>
      </c>
      <c r="G65" s="7">
        <f t="shared" si="17"/>
        <v>1</v>
      </c>
      <c r="H65" s="8">
        <v>7</v>
      </c>
      <c r="I65" s="9">
        <f t="shared" si="18"/>
        <v>1</v>
      </c>
      <c r="J65" s="10">
        <v>7</v>
      </c>
      <c r="K65" s="11">
        <f t="shared" si="20"/>
        <v>1</v>
      </c>
      <c r="L65" s="1"/>
      <c r="M65" t="s">
        <v>194</v>
      </c>
      <c r="N65" t="s">
        <v>144</v>
      </c>
    </row>
    <row r="66" spans="1:14" x14ac:dyDescent="0.25">
      <c r="A66" s="16">
        <v>14</v>
      </c>
      <c r="B66" s="1" t="s">
        <v>82</v>
      </c>
      <c r="C66" s="16">
        <v>8</v>
      </c>
      <c r="D66" s="4">
        <v>0</v>
      </c>
      <c r="E66" s="19">
        <f t="shared" si="19"/>
        <v>0</v>
      </c>
      <c r="F66" s="6">
        <v>8</v>
      </c>
      <c r="G66" s="7">
        <f t="shared" si="17"/>
        <v>1</v>
      </c>
      <c r="H66" s="8">
        <v>8</v>
      </c>
      <c r="I66" s="9">
        <f t="shared" si="18"/>
        <v>1</v>
      </c>
      <c r="J66" s="10">
        <v>6</v>
      </c>
      <c r="K66" s="11">
        <f t="shared" si="20"/>
        <v>0.75</v>
      </c>
      <c r="L66" s="1"/>
      <c r="M66" t="s">
        <v>202</v>
      </c>
    </row>
    <row r="67" spans="1:14" x14ac:dyDescent="0.25">
      <c r="A67" s="16">
        <v>15</v>
      </c>
      <c r="B67" s="1" t="s">
        <v>83</v>
      </c>
      <c r="C67" s="16">
        <v>21</v>
      </c>
      <c r="D67" s="4">
        <v>0</v>
      </c>
      <c r="E67" s="19">
        <f t="shared" si="19"/>
        <v>0</v>
      </c>
      <c r="F67" s="6">
        <v>21</v>
      </c>
      <c r="G67" s="7">
        <f t="shared" si="17"/>
        <v>1</v>
      </c>
      <c r="H67" s="8">
        <v>21</v>
      </c>
      <c r="I67" s="9">
        <f t="shared" si="18"/>
        <v>1</v>
      </c>
      <c r="J67" s="10">
        <v>0</v>
      </c>
      <c r="K67" s="11">
        <f t="shared" si="20"/>
        <v>0</v>
      </c>
      <c r="L67" s="1"/>
      <c r="M67" t="s">
        <v>202</v>
      </c>
    </row>
    <row r="68" spans="1:14" x14ac:dyDescent="0.25">
      <c r="A68" s="16">
        <v>16</v>
      </c>
      <c r="B68" s="1" t="s">
        <v>84</v>
      </c>
      <c r="C68" s="16">
        <v>14</v>
      </c>
      <c r="D68" s="4">
        <v>0</v>
      </c>
      <c r="E68" s="19">
        <f t="shared" si="19"/>
        <v>0</v>
      </c>
      <c r="F68" s="6">
        <v>14</v>
      </c>
      <c r="G68" s="7">
        <f t="shared" si="17"/>
        <v>1</v>
      </c>
      <c r="H68" s="8">
        <v>14</v>
      </c>
      <c r="I68" s="9">
        <f t="shared" si="18"/>
        <v>1</v>
      </c>
      <c r="J68" s="10">
        <v>8</v>
      </c>
      <c r="K68" s="11">
        <f t="shared" si="20"/>
        <v>0.5714285714285714</v>
      </c>
      <c r="L68" s="1"/>
      <c r="M68" t="s">
        <v>153</v>
      </c>
    </row>
    <row r="69" spans="1:14" x14ac:dyDescent="0.25">
      <c r="A69" s="16">
        <v>17</v>
      </c>
      <c r="B69" s="1" t="s">
        <v>85</v>
      </c>
      <c r="C69" s="16">
        <v>6</v>
      </c>
      <c r="D69" s="4">
        <v>0</v>
      </c>
      <c r="E69" s="19">
        <f t="shared" si="19"/>
        <v>0</v>
      </c>
      <c r="F69" s="6">
        <v>6</v>
      </c>
      <c r="G69" s="7">
        <f t="shared" si="17"/>
        <v>1</v>
      </c>
      <c r="H69" s="8">
        <v>6</v>
      </c>
      <c r="I69" s="9">
        <f t="shared" si="18"/>
        <v>1</v>
      </c>
      <c r="J69" s="10">
        <v>0</v>
      </c>
      <c r="K69" s="11">
        <f t="shared" si="20"/>
        <v>0</v>
      </c>
      <c r="L69" s="1"/>
      <c r="M69" t="s">
        <v>153</v>
      </c>
    </row>
    <row r="70" spans="1:14" x14ac:dyDescent="0.25">
      <c r="A70" s="16">
        <v>18</v>
      </c>
      <c r="B70" s="1" t="s">
        <v>86</v>
      </c>
      <c r="C70" s="16">
        <v>3</v>
      </c>
      <c r="D70" s="4">
        <v>3</v>
      </c>
      <c r="E70" s="19">
        <f t="shared" si="19"/>
        <v>1</v>
      </c>
      <c r="F70" s="6">
        <v>3</v>
      </c>
      <c r="G70" s="7">
        <f t="shared" si="17"/>
        <v>1</v>
      </c>
      <c r="H70" s="8">
        <v>3</v>
      </c>
      <c r="I70" s="9">
        <f t="shared" si="18"/>
        <v>1</v>
      </c>
      <c r="J70" s="10">
        <v>0</v>
      </c>
      <c r="K70" s="11">
        <f t="shared" si="20"/>
        <v>0</v>
      </c>
      <c r="L70" s="1"/>
      <c r="M70" t="s">
        <v>153</v>
      </c>
      <c r="N70" t="s">
        <v>144</v>
      </c>
    </row>
    <row r="71" spans="1:14" s="15" customFormat="1" x14ac:dyDescent="0.25">
      <c r="A71" s="322" t="s">
        <v>46</v>
      </c>
      <c r="B71" s="322"/>
      <c r="C71" s="12">
        <f>SUM(C53:C70)</f>
        <v>705</v>
      </c>
      <c r="D71" s="12">
        <f>SUM(D53:D70)</f>
        <v>265</v>
      </c>
      <c r="E71" s="13">
        <f>D71/C71</f>
        <v>0.37588652482269502</v>
      </c>
      <c r="F71" s="12">
        <f>SUM(F53:F70)</f>
        <v>705</v>
      </c>
      <c r="G71" s="13">
        <f t="shared" si="17"/>
        <v>1</v>
      </c>
      <c r="H71" s="12">
        <f>SUM(H53:H70)</f>
        <v>705</v>
      </c>
      <c r="I71" s="13">
        <f t="shared" si="18"/>
        <v>1</v>
      </c>
      <c r="J71" s="12">
        <f>SUM(J53:J70)</f>
        <v>480</v>
      </c>
      <c r="K71" s="13">
        <f t="shared" si="20"/>
        <v>0.68085106382978722</v>
      </c>
      <c r="L71" s="14"/>
    </row>
    <row r="72" spans="1:14" x14ac:dyDescent="0.25">
      <c r="A72" s="313" t="s">
        <v>18</v>
      </c>
      <c r="B72" s="314"/>
      <c r="C72" s="314"/>
      <c r="D72" s="314"/>
      <c r="E72" s="314"/>
      <c r="F72" s="314"/>
      <c r="G72" s="314"/>
      <c r="H72" s="314"/>
      <c r="I72" s="314"/>
      <c r="J72" s="314"/>
      <c r="K72" s="314"/>
      <c r="L72" s="26"/>
    </row>
    <row r="73" spans="1:14" x14ac:dyDescent="0.25">
      <c r="A73" s="16">
        <v>1</v>
      </c>
      <c r="B73" s="1" t="s">
        <v>87</v>
      </c>
      <c r="C73" s="16">
        <v>57</v>
      </c>
      <c r="D73" s="4">
        <v>14</v>
      </c>
      <c r="E73" s="5">
        <f>D73/C73</f>
        <v>0.24561403508771928</v>
      </c>
      <c r="F73" s="6">
        <v>57</v>
      </c>
      <c r="G73" s="7">
        <f t="shared" ref="G73:G85" si="21">F73/C73</f>
        <v>1</v>
      </c>
      <c r="H73" s="8">
        <v>57</v>
      </c>
      <c r="I73" s="9">
        <f t="shared" ref="I73:I85" si="22">H73/C73</f>
        <v>1</v>
      </c>
      <c r="J73" s="10">
        <v>25</v>
      </c>
      <c r="K73" s="11">
        <f t="shared" ref="K73:K85" si="23">J73/C73</f>
        <v>0.43859649122807015</v>
      </c>
      <c r="L73" s="1"/>
      <c r="M73" t="s">
        <v>205</v>
      </c>
      <c r="N73" t="s">
        <v>206</v>
      </c>
    </row>
    <row r="74" spans="1:14" x14ac:dyDescent="0.25">
      <c r="A74" s="16">
        <v>2</v>
      </c>
      <c r="B74" s="1" t="s">
        <v>88</v>
      </c>
      <c r="C74" s="16">
        <v>102</v>
      </c>
      <c r="D74" s="4"/>
      <c r="E74" s="5">
        <f t="shared" ref="E74:E84" si="24">D74/C74</f>
        <v>0</v>
      </c>
      <c r="F74" s="6">
        <v>102</v>
      </c>
      <c r="G74" s="7">
        <f t="shared" si="21"/>
        <v>1</v>
      </c>
      <c r="H74" s="8">
        <v>102</v>
      </c>
      <c r="I74" s="9">
        <f t="shared" si="22"/>
        <v>1</v>
      </c>
      <c r="J74" s="10">
        <v>77</v>
      </c>
      <c r="K74" s="11">
        <f t="shared" si="23"/>
        <v>0.75490196078431371</v>
      </c>
      <c r="L74" s="1"/>
      <c r="M74" t="s">
        <v>205</v>
      </c>
      <c r="N74" t="s">
        <v>207</v>
      </c>
    </row>
    <row r="75" spans="1:14" x14ac:dyDescent="0.25">
      <c r="A75" s="16">
        <v>3</v>
      </c>
      <c r="B75" s="1" t="s">
        <v>89</v>
      </c>
      <c r="C75" s="16">
        <v>13</v>
      </c>
      <c r="D75" s="4">
        <v>13</v>
      </c>
      <c r="E75" s="5">
        <f t="shared" si="24"/>
        <v>1</v>
      </c>
      <c r="F75" s="6">
        <v>13</v>
      </c>
      <c r="G75" s="7">
        <f t="shared" si="21"/>
        <v>1</v>
      </c>
      <c r="H75" s="8">
        <v>13</v>
      </c>
      <c r="I75" s="9">
        <f t="shared" si="22"/>
        <v>1</v>
      </c>
      <c r="J75" s="10">
        <v>13</v>
      </c>
      <c r="K75" s="11">
        <f t="shared" si="23"/>
        <v>1</v>
      </c>
      <c r="L75" s="1"/>
      <c r="M75" t="s">
        <v>205</v>
      </c>
      <c r="N75" t="s">
        <v>153</v>
      </c>
    </row>
    <row r="76" spans="1:14" x14ac:dyDescent="0.25">
      <c r="A76" s="16">
        <v>4</v>
      </c>
      <c r="B76" s="1" t="s">
        <v>90</v>
      </c>
      <c r="C76" s="16">
        <v>23</v>
      </c>
      <c r="D76" s="4">
        <v>23</v>
      </c>
      <c r="E76" s="5">
        <f t="shared" si="24"/>
        <v>1</v>
      </c>
      <c r="F76" s="6">
        <v>23</v>
      </c>
      <c r="G76" s="7">
        <f t="shared" si="21"/>
        <v>1</v>
      </c>
      <c r="H76" s="8">
        <v>23</v>
      </c>
      <c r="I76" s="9">
        <f t="shared" si="22"/>
        <v>1</v>
      </c>
      <c r="J76" s="10">
        <v>23</v>
      </c>
      <c r="K76" s="11">
        <f t="shared" si="23"/>
        <v>1</v>
      </c>
      <c r="L76" s="1"/>
      <c r="M76" t="s">
        <v>205</v>
      </c>
      <c r="N76" t="s">
        <v>153</v>
      </c>
    </row>
    <row r="77" spans="1:14" x14ac:dyDescent="0.25">
      <c r="A77" s="16">
        <v>5</v>
      </c>
      <c r="B77" s="1" t="s">
        <v>91</v>
      </c>
      <c r="C77" s="16">
        <v>167</v>
      </c>
      <c r="D77" s="4"/>
      <c r="E77" s="5">
        <f t="shared" si="24"/>
        <v>0</v>
      </c>
      <c r="F77" s="6">
        <v>167</v>
      </c>
      <c r="G77" s="7">
        <f t="shared" si="21"/>
        <v>1</v>
      </c>
      <c r="H77" s="8">
        <v>167</v>
      </c>
      <c r="I77" s="9">
        <f t="shared" si="22"/>
        <v>1</v>
      </c>
      <c r="J77" s="10">
        <v>97</v>
      </c>
      <c r="K77" s="11">
        <f t="shared" si="23"/>
        <v>0.58083832335329344</v>
      </c>
      <c r="L77" s="1"/>
      <c r="M77" t="s">
        <v>208</v>
      </c>
      <c r="N77" t="s">
        <v>207</v>
      </c>
    </row>
    <row r="78" spans="1:14" x14ac:dyDescent="0.25">
      <c r="A78" s="16">
        <v>6</v>
      </c>
      <c r="B78" s="1" t="s">
        <v>92</v>
      </c>
      <c r="C78" s="16">
        <v>55</v>
      </c>
      <c r="D78" s="4">
        <v>35</v>
      </c>
      <c r="E78" s="5">
        <f t="shared" si="24"/>
        <v>0.63636363636363635</v>
      </c>
      <c r="F78" s="6">
        <v>35</v>
      </c>
      <c r="G78" s="7">
        <f t="shared" si="21"/>
        <v>0.63636363636363635</v>
      </c>
      <c r="H78" s="8">
        <v>35</v>
      </c>
      <c r="I78" s="9">
        <f t="shared" si="22"/>
        <v>0.63636363636363635</v>
      </c>
      <c r="J78" s="10">
        <v>35</v>
      </c>
      <c r="K78" s="11">
        <f t="shared" si="23"/>
        <v>0.63636363636363635</v>
      </c>
      <c r="L78" s="1"/>
      <c r="M78" t="s">
        <v>144</v>
      </c>
      <c r="N78" t="s">
        <v>209</v>
      </c>
    </row>
    <row r="79" spans="1:14" x14ac:dyDescent="0.25">
      <c r="A79" s="16">
        <v>7</v>
      </c>
      <c r="B79" s="1" t="s">
        <v>93</v>
      </c>
      <c r="C79" s="16">
        <v>44</v>
      </c>
      <c r="D79" s="4">
        <v>44</v>
      </c>
      <c r="E79" s="5">
        <f t="shared" si="24"/>
        <v>1</v>
      </c>
      <c r="F79" s="6">
        <v>44</v>
      </c>
      <c r="G79" s="7">
        <f t="shared" si="21"/>
        <v>1</v>
      </c>
      <c r="H79" s="8">
        <v>44</v>
      </c>
      <c r="I79" s="9">
        <f t="shared" si="22"/>
        <v>1</v>
      </c>
      <c r="J79" s="10">
        <v>33</v>
      </c>
      <c r="K79" s="11">
        <f t="shared" si="23"/>
        <v>0.75</v>
      </c>
      <c r="L79" s="1"/>
      <c r="M79" t="s">
        <v>205</v>
      </c>
      <c r="N79" t="s">
        <v>153</v>
      </c>
    </row>
    <row r="80" spans="1:14" x14ac:dyDescent="0.25">
      <c r="A80" s="16">
        <v>8</v>
      </c>
      <c r="B80" s="1" t="s">
        <v>94</v>
      </c>
      <c r="C80" s="16">
        <v>25</v>
      </c>
      <c r="D80" s="4">
        <v>25</v>
      </c>
      <c r="E80" s="5">
        <f t="shared" si="24"/>
        <v>1</v>
      </c>
      <c r="F80" s="6">
        <v>25</v>
      </c>
      <c r="G80" s="7">
        <f t="shared" si="21"/>
        <v>1</v>
      </c>
      <c r="H80" s="8">
        <v>25</v>
      </c>
      <c r="I80" s="9">
        <f t="shared" si="22"/>
        <v>1</v>
      </c>
      <c r="J80" s="10">
        <v>25</v>
      </c>
      <c r="K80" s="11">
        <f t="shared" si="23"/>
        <v>1</v>
      </c>
      <c r="L80" s="1"/>
      <c r="M80" t="s">
        <v>205</v>
      </c>
      <c r="N80" t="s">
        <v>153</v>
      </c>
    </row>
    <row r="81" spans="1:14" x14ac:dyDescent="0.25">
      <c r="A81" s="16">
        <v>9</v>
      </c>
      <c r="B81" s="1" t="s">
        <v>95</v>
      </c>
      <c r="C81" s="16">
        <v>61</v>
      </c>
      <c r="D81" s="4">
        <v>61</v>
      </c>
      <c r="E81" s="5">
        <f t="shared" si="24"/>
        <v>1</v>
      </c>
      <c r="F81" s="6">
        <v>61</v>
      </c>
      <c r="G81" s="7">
        <f t="shared" si="21"/>
        <v>1</v>
      </c>
      <c r="H81" s="8">
        <v>61</v>
      </c>
      <c r="I81" s="9">
        <f t="shared" si="22"/>
        <v>1</v>
      </c>
      <c r="J81" s="10">
        <v>61</v>
      </c>
      <c r="K81" s="11">
        <f t="shared" si="23"/>
        <v>1</v>
      </c>
      <c r="L81" s="1"/>
      <c r="M81" t="s">
        <v>205</v>
      </c>
      <c r="N81" t="s">
        <v>153</v>
      </c>
    </row>
    <row r="82" spans="1:14" x14ac:dyDescent="0.25">
      <c r="A82" s="16">
        <v>10</v>
      </c>
      <c r="B82" s="1" t="s">
        <v>96</v>
      </c>
      <c r="C82" s="16">
        <v>110</v>
      </c>
      <c r="D82" s="4"/>
      <c r="E82" s="5">
        <f t="shared" si="24"/>
        <v>0</v>
      </c>
      <c r="F82" s="6">
        <v>110</v>
      </c>
      <c r="G82" s="7">
        <f t="shared" si="21"/>
        <v>1</v>
      </c>
      <c r="H82" s="8">
        <v>110</v>
      </c>
      <c r="I82" s="9">
        <f t="shared" si="22"/>
        <v>1</v>
      </c>
      <c r="J82" s="10">
        <v>79</v>
      </c>
      <c r="K82" s="11">
        <f t="shared" si="23"/>
        <v>0.71818181818181814</v>
      </c>
      <c r="L82" s="1"/>
      <c r="M82" t="s">
        <v>210</v>
      </c>
      <c r="N82" t="s">
        <v>207</v>
      </c>
    </row>
    <row r="83" spans="1:14" x14ac:dyDescent="0.25">
      <c r="A83" s="16">
        <v>11</v>
      </c>
      <c r="B83" s="1" t="s">
        <v>97</v>
      </c>
      <c r="C83" s="16">
        <v>23</v>
      </c>
      <c r="D83" s="4">
        <v>23</v>
      </c>
      <c r="E83" s="5">
        <f t="shared" si="24"/>
        <v>1</v>
      </c>
      <c r="F83" s="6">
        <v>23</v>
      </c>
      <c r="G83" s="7">
        <f t="shared" si="21"/>
        <v>1</v>
      </c>
      <c r="H83" s="8">
        <v>23</v>
      </c>
      <c r="I83" s="9">
        <f t="shared" si="22"/>
        <v>1</v>
      </c>
      <c r="J83" s="10">
        <v>19</v>
      </c>
      <c r="K83" s="11">
        <f t="shared" si="23"/>
        <v>0.82608695652173914</v>
      </c>
      <c r="L83" s="1"/>
      <c r="M83" t="s">
        <v>205</v>
      </c>
      <c r="N83" t="s">
        <v>153</v>
      </c>
    </row>
    <row r="84" spans="1:14" x14ac:dyDescent="0.25">
      <c r="A84" s="16">
        <v>12</v>
      </c>
      <c r="B84" s="1" t="s">
        <v>98</v>
      </c>
      <c r="C84" s="16">
        <v>28</v>
      </c>
      <c r="D84" s="4"/>
      <c r="E84" s="5">
        <f t="shared" si="24"/>
        <v>0</v>
      </c>
      <c r="F84" s="6">
        <v>28</v>
      </c>
      <c r="G84" s="7">
        <f t="shared" si="21"/>
        <v>1</v>
      </c>
      <c r="H84" s="8">
        <v>28</v>
      </c>
      <c r="I84" s="9">
        <f t="shared" si="22"/>
        <v>1</v>
      </c>
      <c r="J84" s="10">
        <v>2</v>
      </c>
      <c r="K84" s="11">
        <f t="shared" si="23"/>
        <v>7.1428571428571425E-2</v>
      </c>
      <c r="L84" s="1"/>
      <c r="M84" t="s">
        <v>205</v>
      </c>
      <c r="N84" t="s">
        <v>207</v>
      </c>
    </row>
    <row r="85" spans="1:14" s="15" customFormat="1" x14ac:dyDescent="0.25">
      <c r="A85" s="322" t="s">
        <v>46</v>
      </c>
      <c r="B85" s="322"/>
      <c r="C85" s="12">
        <f>SUM(C73:C84)</f>
        <v>708</v>
      </c>
      <c r="D85" s="12">
        <f>SUM(D73:D84)</f>
        <v>238</v>
      </c>
      <c r="E85" s="13">
        <f>D85/C85</f>
        <v>0.33615819209039549</v>
      </c>
      <c r="F85" s="12">
        <f>SUM(F73:F84)</f>
        <v>688</v>
      </c>
      <c r="G85" s="13">
        <f t="shared" si="21"/>
        <v>0.97175141242937857</v>
      </c>
      <c r="H85" s="12">
        <f>SUM(H73:H84)</f>
        <v>688</v>
      </c>
      <c r="I85" s="13">
        <f t="shared" si="22"/>
        <v>0.97175141242937857</v>
      </c>
      <c r="J85" s="12">
        <f>SUM(J73:J84)</f>
        <v>489</v>
      </c>
      <c r="K85" s="13">
        <f t="shared" si="23"/>
        <v>0.69067796610169496</v>
      </c>
      <c r="L85" s="14"/>
    </row>
    <row r="86" spans="1:14" x14ac:dyDescent="0.25">
      <c r="A86" s="313" t="s">
        <v>19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5"/>
      <c r="L86" s="1"/>
    </row>
    <row r="87" spans="1:14" x14ac:dyDescent="0.25">
      <c r="A87" s="16">
        <v>1</v>
      </c>
      <c r="B87" s="1" t="s">
        <v>99</v>
      </c>
      <c r="C87" s="16">
        <v>73</v>
      </c>
      <c r="D87" s="4">
        <v>72</v>
      </c>
      <c r="E87" s="17">
        <f t="shared" ref="E87:E104" si="25">D87/C87</f>
        <v>0.98630136986301364</v>
      </c>
      <c r="F87" s="18">
        <v>73</v>
      </c>
      <c r="G87" s="7">
        <f t="shared" ref="G87:G104" si="26">F87/C87</f>
        <v>1</v>
      </c>
      <c r="H87" s="8">
        <v>73</v>
      </c>
      <c r="I87" s="23">
        <f t="shared" ref="I87:I104" si="27">H87/C87</f>
        <v>1</v>
      </c>
      <c r="J87" s="10">
        <v>40</v>
      </c>
      <c r="K87" s="24">
        <f t="shared" ref="K87:K104" si="28">J87/C87</f>
        <v>0.54794520547945202</v>
      </c>
      <c r="M87" t="s">
        <v>153</v>
      </c>
      <c r="N87" t="s">
        <v>153</v>
      </c>
    </row>
    <row r="88" spans="1:14" x14ac:dyDescent="0.25">
      <c r="A88" s="16">
        <v>2</v>
      </c>
      <c r="B88" s="1" t="s">
        <v>100</v>
      </c>
      <c r="C88" s="16">
        <v>64</v>
      </c>
      <c r="D88" s="4">
        <v>59</v>
      </c>
      <c r="E88" s="17">
        <f t="shared" si="25"/>
        <v>0.921875</v>
      </c>
      <c r="F88" s="18">
        <v>64</v>
      </c>
      <c r="G88" s="7">
        <f t="shared" si="26"/>
        <v>1</v>
      </c>
      <c r="H88" s="8">
        <v>64</v>
      </c>
      <c r="I88" s="23">
        <f t="shared" si="27"/>
        <v>1</v>
      </c>
      <c r="J88" s="10">
        <v>28</v>
      </c>
      <c r="K88" s="24">
        <f t="shared" si="28"/>
        <v>0.4375</v>
      </c>
      <c r="M88" t="s">
        <v>153</v>
      </c>
      <c r="N88" t="s">
        <v>153</v>
      </c>
    </row>
    <row r="89" spans="1:14" x14ac:dyDescent="0.25">
      <c r="A89" s="16">
        <v>3</v>
      </c>
      <c r="B89" s="1" t="s">
        <v>101</v>
      </c>
      <c r="C89" s="16">
        <v>25</v>
      </c>
      <c r="D89" s="4">
        <v>25</v>
      </c>
      <c r="E89" s="17">
        <f t="shared" si="25"/>
        <v>1</v>
      </c>
      <c r="F89" s="18">
        <v>25</v>
      </c>
      <c r="G89" s="7">
        <f t="shared" si="26"/>
        <v>1</v>
      </c>
      <c r="H89" s="8">
        <v>25</v>
      </c>
      <c r="I89" s="23">
        <f t="shared" si="27"/>
        <v>1</v>
      </c>
      <c r="J89" s="10">
        <v>7</v>
      </c>
      <c r="K89" s="24">
        <f t="shared" si="28"/>
        <v>0.28000000000000003</v>
      </c>
      <c r="M89" t="s">
        <v>144</v>
      </c>
      <c r="N89" t="s">
        <v>153</v>
      </c>
    </row>
    <row r="90" spans="1:14" x14ac:dyDescent="0.25">
      <c r="A90" s="16">
        <v>4</v>
      </c>
      <c r="B90" s="1" t="s">
        <v>102</v>
      </c>
      <c r="C90" s="16">
        <v>21</v>
      </c>
      <c r="D90" s="4">
        <v>21</v>
      </c>
      <c r="E90" s="17">
        <f t="shared" si="25"/>
        <v>1</v>
      </c>
      <c r="F90" s="18">
        <v>21</v>
      </c>
      <c r="G90" s="7">
        <f t="shared" si="26"/>
        <v>1</v>
      </c>
      <c r="H90" s="8">
        <v>21</v>
      </c>
      <c r="I90" s="23">
        <f t="shared" si="27"/>
        <v>1</v>
      </c>
      <c r="J90" s="10">
        <v>16</v>
      </c>
      <c r="K90" s="24">
        <f t="shared" si="28"/>
        <v>0.76190476190476186</v>
      </c>
      <c r="M90" t="s">
        <v>144</v>
      </c>
      <c r="N90" t="s">
        <v>153</v>
      </c>
    </row>
    <row r="91" spans="1:14" x14ac:dyDescent="0.25">
      <c r="A91" s="16">
        <v>5</v>
      </c>
      <c r="B91" s="1" t="s">
        <v>103</v>
      </c>
      <c r="C91" s="16">
        <v>16</v>
      </c>
      <c r="D91" s="4">
        <v>16</v>
      </c>
      <c r="E91" s="17">
        <f t="shared" si="25"/>
        <v>1</v>
      </c>
      <c r="F91" s="18">
        <v>16</v>
      </c>
      <c r="G91" s="7">
        <f t="shared" si="26"/>
        <v>1</v>
      </c>
      <c r="H91" s="8">
        <v>16</v>
      </c>
      <c r="I91" s="23">
        <f t="shared" si="27"/>
        <v>1</v>
      </c>
      <c r="J91" s="10">
        <v>7</v>
      </c>
      <c r="K91" s="24">
        <f t="shared" si="28"/>
        <v>0.4375</v>
      </c>
      <c r="M91" t="s">
        <v>144</v>
      </c>
      <c r="N91" t="s">
        <v>153</v>
      </c>
    </row>
    <row r="92" spans="1:14" x14ac:dyDescent="0.25">
      <c r="A92" s="16">
        <v>6</v>
      </c>
      <c r="B92" s="1" t="s">
        <v>104</v>
      </c>
      <c r="C92" s="16">
        <v>8</v>
      </c>
      <c r="D92" s="4">
        <v>8</v>
      </c>
      <c r="E92" s="17">
        <f t="shared" si="25"/>
        <v>1</v>
      </c>
      <c r="F92" s="18">
        <v>8</v>
      </c>
      <c r="G92" s="7">
        <f t="shared" si="26"/>
        <v>1</v>
      </c>
      <c r="H92" s="8">
        <v>8</v>
      </c>
      <c r="I92" s="23">
        <f t="shared" si="27"/>
        <v>1</v>
      </c>
      <c r="J92" s="10">
        <v>8</v>
      </c>
      <c r="K92" s="24">
        <f t="shared" si="28"/>
        <v>1</v>
      </c>
      <c r="M92" t="s">
        <v>144</v>
      </c>
      <c r="N92" t="s">
        <v>153</v>
      </c>
    </row>
    <row r="93" spans="1:14" x14ac:dyDescent="0.25">
      <c r="A93" s="16">
        <v>7</v>
      </c>
      <c r="B93" s="1" t="s">
        <v>105</v>
      </c>
      <c r="C93" s="16">
        <v>13</v>
      </c>
      <c r="D93" s="4">
        <v>13</v>
      </c>
      <c r="E93" s="17">
        <f t="shared" si="25"/>
        <v>1</v>
      </c>
      <c r="F93" s="18">
        <v>13</v>
      </c>
      <c r="G93" s="7">
        <f t="shared" si="26"/>
        <v>1</v>
      </c>
      <c r="H93" s="8">
        <v>13</v>
      </c>
      <c r="I93" s="23">
        <f t="shared" si="27"/>
        <v>1</v>
      </c>
      <c r="J93" s="10">
        <v>12</v>
      </c>
      <c r="K93" s="24">
        <f t="shared" si="28"/>
        <v>0.92307692307692313</v>
      </c>
      <c r="M93" t="s">
        <v>144</v>
      </c>
      <c r="N93" t="s">
        <v>153</v>
      </c>
    </row>
    <row r="94" spans="1:14" x14ac:dyDescent="0.25">
      <c r="A94" s="16">
        <v>8</v>
      </c>
      <c r="B94" s="1" t="s">
        <v>106</v>
      </c>
      <c r="C94" s="16">
        <v>36</v>
      </c>
      <c r="D94" s="4">
        <v>36</v>
      </c>
      <c r="E94" s="17">
        <f t="shared" si="25"/>
        <v>1</v>
      </c>
      <c r="F94" s="18">
        <v>36</v>
      </c>
      <c r="G94" s="7">
        <f t="shared" si="26"/>
        <v>1</v>
      </c>
      <c r="H94" s="8">
        <v>36</v>
      </c>
      <c r="I94" s="23">
        <f t="shared" si="27"/>
        <v>1</v>
      </c>
      <c r="J94" s="10">
        <v>18</v>
      </c>
      <c r="K94" s="24">
        <f t="shared" si="28"/>
        <v>0.5</v>
      </c>
      <c r="M94" t="s">
        <v>144</v>
      </c>
      <c r="N94" t="s">
        <v>153</v>
      </c>
    </row>
    <row r="95" spans="1:14" x14ac:dyDescent="0.25">
      <c r="A95" s="16">
        <v>9</v>
      </c>
      <c r="B95" s="1" t="s">
        <v>107</v>
      </c>
      <c r="C95" s="16">
        <v>9</v>
      </c>
      <c r="D95" s="4">
        <v>9</v>
      </c>
      <c r="E95" s="17">
        <f t="shared" si="25"/>
        <v>1</v>
      </c>
      <c r="F95" s="18">
        <v>9</v>
      </c>
      <c r="G95" s="7">
        <f t="shared" si="26"/>
        <v>1</v>
      </c>
      <c r="H95" s="8">
        <v>9</v>
      </c>
      <c r="I95" s="23">
        <f t="shared" si="27"/>
        <v>1</v>
      </c>
      <c r="J95" s="10">
        <v>9</v>
      </c>
      <c r="K95" s="24">
        <f t="shared" si="28"/>
        <v>1</v>
      </c>
      <c r="M95" t="s">
        <v>144</v>
      </c>
      <c r="N95" t="s">
        <v>153</v>
      </c>
    </row>
    <row r="96" spans="1:14" x14ac:dyDescent="0.25">
      <c r="A96" s="16">
        <v>10</v>
      </c>
      <c r="B96" s="1" t="s">
        <v>108</v>
      </c>
      <c r="C96" s="16">
        <v>5</v>
      </c>
      <c r="D96" s="4">
        <v>5</v>
      </c>
      <c r="E96" s="17">
        <f t="shared" si="25"/>
        <v>1</v>
      </c>
      <c r="F96" s="18">
        <v>5</v>
      </c>
      <c r="G96" s="7">
        <f t="shared" si="26"/>
        <v>1</v>
      </c>
      <c r="H96" s="8">
        <v>5</v>
      </c>
      <c r="I96" s="23">
        <f t="shared" si="27"/>
        <v>1</v>
      </c>
      <c r="J96" s="10">
        <v>5</v>
      </c>
      <c r="K96" s="24">
        <f t="shared" si="28"/>
        <v>1</v>
      </c>
      <c r="M96" t="s">
        <v>144</v>
      </c>
      <c r="N96" t="s">
        <v>153</v>
      </c>
    </row>
    <row r="97" spans="1:14" x14ac:dyDescent="0.25">
      <c r="A97" s="16">
        <v>11</v>
      </c>
      <c r="B97" s="1" t="s">
        <v>109</v>
      </c>
      <c r="C97" s="16">
        <v>11</v>
      </c>
      <c r="D97" s="4">
        <v>11</v>
      </c>
      <c r="E97" s="17">
        <f t="shared" si="25"/>
        <v>1</v>
      </c>
      <c r="F97" s="18">
        <v>11</v>
      </c>
      <c r="G97" s="7">
        <f t="shared" si="26"/>
        <v>1</v>
      </c>
      <c r="H97" s="8">
        <v>11</v>
      </c>
      <c r="I97" s="23">
        <f t="shared" si="27"/>
        <v>1</v>
      </c>
      <c r="J97" s="10">
        <v>4</v>
      </c>
      <c r="K97" s="24">
        <f t="shared" si="28"/>
        <v>0.36363636363636365</v>
      </c>
      <c r="M97" t="s">
        <v>144</v>
      </c>
      <c r="N97" t="s">
        <v>153</v>
      </c>
    </row>
    <row r="98" spans="1:14" x14ac:dyDescent="0.25">
      <c r="A98" s="16">
        <v>12</v>
      </c>
      <c r="B98" s="1" t="s">
        <v>110</v>
      </c>
      <c r="C98" s="16">
        <v>2</v>
      </c>
      <c r="D98" s="4">
        <v>2</v>
      </c>
      <c r="E98" s="17">
        <f t="shared" si="25"/>
        <v>1</v>
      </c>
      <c r="F98" s="18">
        <v>2</v>
      </c>
      <c r="G98" s="7">
        <f t="shared" si="26"/>
        <v>1</v>
      </c>
      <c r="H98" s="8">
        <v>2</v>
      </c>
      <c r="I98" s="23">
        <f t="shared" si="27"/>
        <v>1</v>
      </c>
      <c r="J98" s="10">
        <v>2</v>
      </c>
      <c r="K98" s="24">
        <f t="shared" si="28"/>
        <v>1</v>
      </c>
      <c r="M98" t="s">
        <v>191</v>
      </c>
      <c r="N98" t="s">
        <v>153</v>
      </c>
    </row>
    <row r="99" spans="1:14" x14ac:dyDescent="0.25">
      <c r="A99" s="16">
        <v>13</v>
      </c>
      <c r="B99" s="1" t="s">
        <v>111</v>
      </c>
      <c r="C99" s="16">
        <v>10</v>
      </c>
      <c r="D99" s="4">
        <v>10</v>
      </c>
      <c r="E99" s="17">
        <f t="shared" si="25"/>
        <v>1</v>
      </c>
      <c r="F99" s="18">
        <v>10</v>
      </c>
      <c r="G99" s="7">
        <f t="shared" si="26"/>
        <v>1</v>
      </c>
      <c r="H99" s="8">
        <v>10</v>
      </c>
      <c r="I99" s="23">
        <f t="shared" si="27"/>
        <v>1</v>
      </c>
      <c r="J99" s="10">
        <v>10</v>
      </c>
      <c r="K99" s="24">
        <f t="shared" si="28"/>
        <v>1</v>
      </c>
      <c r="M99" t="s">
        <v>144</v>
      </c>
      <c r="N99" t="s">
        <v>153</v>
      </c>
    </row>
    <row r="100" spans="1:14" x14ac:dyDescent="0.25">
      <c r="A100" s="16">
        <v>14</v>
      </c>
      <c r="B100" s="1" t="s">
        <v>112</v>
      </c>
      <c r="C100" s="16">
        <v>15</v>
      </c>
      <c r="D100" s="4">
        <v>15</v>
      </c>
      <c r="E100" s="17">
        <f t="shared" si="25"/>
        <v>1</v>
      </c>
      <c r="F100" s="18">
        <v>15</v>
      </c>
      <c r="G100" s="7">
        <f t="shared" si="26"/>
        <v>1</v>
      </c>
      <c r="H100" s="8">
        <v>15</v>
      </c>
      <c r="I100" s="23">
        <f t="shared" si="27"/>
        <v>1</v>
      </c>
      <c r="J100" s="10">
        <v>13</v>
      </c>
      <c r="K100" s="24">
        <f t="shared" si="28"/>
        <v>0.8666666666666667</v>
      </c>
      <c r="M100" t="s">
        <v>144</v>
      </c>
      <c r="N100" t="s">
        <v>153</v>
      </c>
    </row>
    <row r="101" spans="1:14" x14ac:dyDescent="0.25">
      <c r="A101" s="16">
        <v>15</v>
      </c>
      <c r="B101" s="1" t="s">
        <v>113</v>
      </c>
      <c r="C101" s="16">
        <v>6</v>
      </c>
      <c r="D101" s="4">
        <v>6</v>
      </c>
      <c r="E101" s="17">
        <f t="shared" si="25"/>
        <v>1</v>
      </c>
      <c r="F101" s="18">
        <v>6</v>
      </c>
      <c r="G101" s="7">
        <f t="shared" si="26"/>
        <v>1</v>
      </c>
      <c r="H101" s="8">
        <v>6</v>
      </c>
      <c r="I101" s="23">
        <f t="shared" si="27"/>
        <v>1</v>
      </c>
      <c r="J101" s="10">
        <v>6</v>
      </c>
      <c r="K101" s="24">
        <f t="shared" si="28"/>
        <v>1</v>
      </c>
      <c r="M101" t="s">
        <v>144</v>
      </c>
      <c r="N101" t="s">
        <v>153</v>
      </c>
    </row>
    <row r="102" spans="1:14" x14ac:dyDescent="0.25">
      <c r="A102" s="16">
        <v>16</v>
      </c>
      <c r="B102" s="1" t="s">
        <v>114</v>
      </c>
      <c r="C102" s="16">
        <v>44</v>
      </c>
      <c r="D102" s="4">
        <v>44</v>
      </c>
      <c r="E102" s="17">
        <f t="shared" si="25"/>
        <v>1</v>
      </c>
      <c r="F102" s="18">
        <v>44</v>
      </c>
      <c r="G102" s="7">
        <f t="shared" si="26"/>
        <v>1</v>
      </c>
      <c r="H102" s="8">
        <v>44</v>
      </c>
      <c r="I102" s="23">
        <f t="shared" si="27"/>
        <v>1</v>
      </c>
      <c r="J102" s="10">
        <v>32</v>
      </c>
      <c r="K102" s="24">
        <f t="shared" si="28"/>
        <v>0.72727272727272729</v>
      </c>
      <c r="M102" t="s">
        <v>144</v>
      </c>
      <c r="N102" t="s">
        <v>153</v>
      </c>
    </row>
    <row r="103" spans="1:14" x14ac:dyDescent="0.25">
      <c r="A103" s="16">
        <v>17</v>
      </c>
      <c r="B103" s="1" t="s">
        <v>115</v>
      </c>
      <c r="C103" s="16">
        <v>2</v>
      </c>
      <c r="D103" s="4">
        <v>2</v>
      </c>
      <c r="E103" s="17">
        <f t="shared" si="25"/>
        <v>1</v>
      </c>
      <c r="F103" s="18">
        <v>2</v>
      </c>
      <c r="G103" s="7">
        <f t="shared" si="26"/>
        <v>1</v>
      </c>
      <c r="H103" s="8">
        <v>2</v>
      </c>
      <c r="I103" s="23">
        <f t="shared" si="27"/>
        <v>1</v>
      </c>
      <c r="J103" s="10">
        <v>2</v>
      </c>
      <c r="K103" s="24">
        <f t="shared" si="28"/>
        <v>1</v>
      </c>
      <c r="M103" t="s">
        <v>144</v>
      </c>
      <c r="N103" t="s">
        <v>153</v>
      </c>
    </row>
    <row r="104" spans="1:14" s="15" customFormat="1" x14ac:dyDescent="0.25">
      <c r="A104" s="322" t="s">
        <v>46</v>
      </c>
      <c r="B104" s="322"/>
      <c r="C104" s="12">
        <f>SUM(C87:C103)</f>
        <v>360</v>
      </c>
      <c r="D104" s="12">
        <f>SUM(D87:D103)</f>
        <v>354</v>
      </c>
      <c r="E104" s="13">
        <f t="shared" si="25"/>
        <v>0.98333333333333328</v>
      </c>
      <c r="F104" s="12">
        <f>SUM(F87:F103)</f>
        <v>360</v>
      </c>
      <c r="G104" s="13">
        <f t="shared" si="26"/>
        <v>1</v>
      </c>
      <c r="H104" s="12">
        <f>SUM(H87:H103)</f>
        <v>360</v>
      </c>
      <c r="I104" s="13">
        <f t="shared" si="27"/>
        <v>1</v>
      </c>
      <c r="J104" s="12">
        <f>SUM(J87:J103)</f>
        <v>219</v>
      </c>
      <c r="K104" s="13">
        <f t="shared" si="28"/>
        <v>0.60833333333333328</v>
      </c>
    </row>
    <row r="105" spans="1:14" x14ac:dyDescent="0.25">
      <c r="A105" s="313" t="s">
        <v>116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5"/>
    </row>
    <row r="106" spans="1:14" x14ac:dyDescent="0.25">
      <c r="A106" s="16">
        <v>1</v>
      </c>
      <c r="B106" s="1" t="s">
        <v>117</v>
      </c>
      <c r="C106" s="16">
        <v>10</v>
      </c>
      <c r="D106" s="4">
        <v>10</v>
      </c>
      <c r="E106" s="17">
        <f t="shared" ref="E106:E126" si="29">D106/C106</f>
        <v>1</v>
      </c>
      <c r="F106" s="18">
        <v>10</v>
      </c>
      <c r="G106" s="7">
        <f t="shared" ref="G106:G126" si="30">F106/C106</f>
        <v>1</v>
      </c>
      <c r="H106" s="8">
        <v>10</v>
      </c>
      <c r="I106" s="23">
        <f t="shared" ref="I106:I126" si="31">H106/C106</f>
        <v>1</v>
      </c>
      <c r="J106" s="10">
        <v>6</v>
      </c>
      <c r="K106" s="24">
        <f t="shared" ref="K106:K126" si="32">J106/C106</f>
        <v>0.6</v>
      </c>
      <c r="N106" t="s">
        <v>153</v>
      </c>
    </row>
    <row r="107" spans="1:14" x14ac:dyDescent="0.25">
      <c r="A107" s="16">
        <v>2</v>
      </c>
      <c r="B107" s="1" t="s">
        <v>118</v>
      </c>
      <c r="C107" s="16">
        <v>4</v>
      </c>
      <c r="D107" s="4">
        <v>4</v>
      </c>
      <c r="E107" s="17">
        <f t="shared" si="29"/>
        <v>1</v>
      </c>
      <c r="F107" s="18">
        <v>4</v>
      </c>
      <c r="G107" s="7">
        <f t="shared" si="30"/>
        <v>1</v>
      </c>
      <c r="H107" s="8">
        <v>4</v>
      </c>
      <c r="I107" s="23">
        <f t="shared" si="31"/>
        <v>1</v>
      </c>
      <c r="J107" s="10">
        <v>0</v>
      </c>
      <c r="K107" s="24">
        <f t="shared" si="32"/>
        <v>0</v>
      </c>
      <c r="N107" t="s">
        <v>153</v>
      </c>
    </row>
    <row r="108" spans="1:14" x14ac:dyDescent="0.25">
      <c r="A108" s="16">
        <v>3</v>
      </c>
      <c r="B108" s="1" t="s">
        <v>119</v>
      </c>
      <c r="C108" s="16">
        <v>5</v>
      </c>
      <c r="D108" s="4">
        <v>5</v>
      </c>
      <c r="E108" s="17">
        <f t="shared" si="29"/>
        <v>1</v>
      </c>
      <c r="F108" s="18">
        <v>5</v>
      </c>
      <c r="G108" s="7">
        <f t="shared" si="30"/>
        <v>1</v>
      </c>
      <c r="H108" s="8">
        <v>5</v>
      </c>
      <c r="I108" s="23">
        <f t="shared" si="31"/>
        <v>1</v>
      </c>
      <c r="J108" s="10">
        <v>5</v>
      </c>
      <c r="K108" s="24">
        <f t="shared" si="32"/>
        <v>1</v>
      </c>
      <c r="N108" t="s">
        <v>153</v>
      </c>
    </row>
    <row r="109" spans="1:14" x14ac:dyDescent="0.25">
      <c r="A109" s="16">
        <v>4</v>
      </c>
      <c r="B109" s="1" t="s">
        <v>120</v>
      </c>
      <c r="C109" s="16">
        <v>2</v>
      </c>
      <c r="D109" s="4">
        <v>2</v>
      </c>
      <c r="E109" s="17">
        <f t="shared" si="29"/>
        <v>1</v>
      </c>
      <c r="F109" s="18">
        <v>2</v>
      </c>
      <c r="G109" s="7">
        <f t="shared" si="30"/>
        <v>1</v>
      </c>
      <c r="H109" s="8">
        <v>2</v>
      </c>
      <c r="I109" s="23">
        <f t="shared" si="31"/>
        <v>1</v>
      </c>
      <c r="J109" s="10">
        <v>2</v>
      </c>
      <c r="K109" s="24">
        <f t="shared" si="32"/>
        <v>1</v>
      </c>
      <c r="N109" t="s">
        <v>153</v>
      </c>
    </row>
    <row r="110" spans="1:14" x14ac:dyDescent="0.25">
      <c r="A110" s="16">
        <v>5</v>
      </c>
      <c r="B110" s="1" t="s">
        <v>121</v>
      </c>
      <c r="C110" s="16">
        <v>6</v>
      </c>
      <c r="D110" s="4">
        <v>6</v>
      </c>
      <c r="E110" s="17">
        <f t="shared" si="29"/>
        <v>1</v>
      </c>
      <c r="F110" s="18">
        <v>6</v>
      </c>
      <c r="G110" s="7">
        <f t="shared" si="30"/>
        <v>1</v>
      </c>
      <c r="H110" s="8">
        <v>6</v>
      </c>
      <c r="I110" s="23">
        <f t="shared" si="31"/>
        <v>1</v>
      </c>
      <c r="J110" s="10">
        <v>5</v>
      </c>
      <c r="K110" s="24">
        <f t="shared" si="32"/>
        <v>0.83333333333333337</v>
      </c>
      <c r="N110" t="s">
        <v>153</v>
      </c>
    </row>
    <row r="111" spans="1:14" x14ac:dyDescent="0.25">
      <c r="A111" s="16">
        <v>6</v>
      </c>
      <c r="B111" s="1" t="s">
        <v>122</v>
      </c>
      <c r="C111" s="16">
        <v>27</v>
      </c>
      <c r="D111" s="4">
        <v>27</v>
      </c>
      <c r="E111" s="17">
        <f t="shared" si="29"/>
        <v>1</v>
      </c>
      <c r="F111" s="18">
        <v>27</v>
      </c>
      <c r="G111" s="7">
        <f t="shared" si="30"/>
        <v>1</v>
      </c>
      <c r="H111" s="8">
        <v>27</v>
      </c>
      <c r="I111" s="23">
        <f t="shared" si="31"/>
        <v>1</v>
      </c>
      <c r="J111" s="10">
        <v>23</v>
      </c>
      <c r="K111" s="24">
        <f t="shared" si="32"/>
        <v>0.85185185185185186</v>
      </c>
      <c r="N111" t="s">
        <v>153</v>
      </c>
    </row>
    <row r="112" spans="1:14" x14ac:dyDescent="0.25">
      <c r="A112" s="16">
        <v>7</v>
      </c>
      <c r="B112" s="1" t="s">
        <v>123</v>
      </c>
      <c r="C112" s="16">
        <v>15</v>
      </c>
      <c r="D112" s="4">
        <v>15</v>
      </c>
      <c r="E112" s="17">
        <f t="shared" si="29"/>
        <v>1</v>
      </c>
      <c r="F112" s="18">
        <v>15</v>
      </c>
      <c r="G112" s="7">
        <f t="shared" si="30"/>
        <v>1</v>
      </c>
      <c r="H112" s="8">
        <v>15</v>
      </c>
      <c r="I112" s="23">
        <f t="shared" si="31"/>
        <v>1</v>
      </c>
      <c r="J112" s="10">
        <v>0</v>
      </c>
      <c r="K112" s="24">
        <f t="shared" si="32"/>
        <v>0</v>
      </c>
      <c r="M112" t="s">
        <v>211</v>
      </c>
      <c r="N112" t="s">
        <v>153</v>
      </c>
    </row>
    <row r="113" spans="1:14" x14ac:dyDescent="0.25">
      <c r="A113" s="16">
        <v>8</v>
      </c>
      <c r="B113" s="1" t="s">
        <v>124</v>
      </c>
      <c r="C113" s="16">
        <v>3</v>
      </c>
      <c r="D113" s="4">
        <v>3</v>
      </c>
      <c r="E113" s="17">
        <f t="shared" si="29"/>
        <v>1</v>
      </c>
      <c r="F113" s="18">
        <v>3</v>
      </c>
      <c r="G113" s="7">
        <f t="shared" si="30"/>
        <v>1</v>
      </c>
      <c r="H113" s="8">
        <v>3</v>
      </c>
      <c r="I113" s="23">
        <f t="shared" si="31"/>
        <v>1</v>
      </c>
      <c r="J113" s="10">
        <v>1</v>
      </c>
      <c r="K113" s="24">
        <f t="shared" si="32"/>
        <v>0.33333333333333331</v>
      </c>
      <c r="M113" t="s">
        <v>211</v>
      </c>
      <c r="N113" t="s">
        <v>153</v>
      </c>
    </row>
    <row r="114" spans="1:14" x14ac:dyDescent="0.25">
      <c r="A114" s="16">
        <v>9</v>
      </c>
      <c r="B114" s="1" t="s">
        <v>125</v>
      </c>
      <c r="C114" s="16">
        <v>4</v>
      </c>
      <c r="D114" s="4">
        <v>4</v>
      </c>
      <c r="E114" s="17">
        <f t="shared" si="29"/>
        <v>1</v>
      </c>
      <c r="F114" s="18">
        <v>4</v>
      </c>
      <c r="G114" s="7">
        <f t="shared" si="30"/>
        <v>1</v>
      </c>
      <c r="H114" s="8">
        <v>4</v>
      </c>
      <c r="I114" s="23">
        <f t="shared" si="31"/>
        <v>1</v>
      </c>
      <c r="J114" s="10">
        <v>0</v>
      </c>
      <c r="K114" s="24">
        <f t="shared" si="32"/>
        <v>0</v>
      </c>
      <c r="N114" t="s">
        <v>153</v>
      </c>
    </row>
    <row r="115" spans="1:14" x14ac:dyDescent="0.25">
      <c r="A115" s="16">
        <v>10</v>
      </c>
      <c r="B115" s="1" t="s">
        <v>126</v>
      </c>
      <c r="C115" s="16">
        <v>3</v>
      </c>
      <c r="D115" s="4">
        <v>3</v>
      </c>
      <c r="E115" s="17">
        <f t="shared" si="29"/>
        <v>1</v>
      </c>
      <c r="F115" s="18">
        <v>3</v>
      </c>
      <c r="G115" s="7">
        <f t="shared" si="30"/>
        <v>1</v>
      </c>
      <c r="H115" s="8">
        <v>3</v>
      </c>
      <c r="I115" s="23">
        <f t="shared" si="31"/>
        <v>1</v>
      </c>
      <c r="J115" s="10">
        <v>3</v>
      </c>
      <c r="K115" s="24">
        <f t="shared" si="32"/>
        <v>1</v>
      </c>
      <c r="M115" t="s">
        <v>212</v>
      </c>
      <c r="N115" t="s">
        <v>153</v>
      </c>
    </row>
    <row r="116" spans="1:14" x14ac:dyDescent="0.25">
      <c r="A116" s="16">
        <v>11</v>
      </c>
      <c r="B116" s="1" t="s">
        <v>127</v>
      </c>
      <c r="C116" s="16">
        <v>10</v>
      </c>
      <c r="D116" s="4">
        <v>10</v>
      </c>
      <c r="E116" s="17">
        <f t="shared" si="29"/>
        <v>1</v>
      </c>
      <c r="F116" s="18">
        <v>10</v>
      </c>
      <c r="G116" s="7">
        <f t="shared" si="30"/>
        <v>1</v>
      </c>
      <c r="H116" s="8">
        <v>10</v>
      </c>
      <c r="I116" s="23">
        <f t="shared" si="31"/>
        <v>1</v>
      </c>
      <c r="J116" s="10">
        <v>5</v>
      </c>
      <c r="K116" s="24">
        <f t="shared" si="32"/>
        <v>0.5</v>
      </c>
      <c r="N116" t="s">
        <v>153</v>
      </c>
    </row>
    <row r="117" spans="1:14" x14ac:dyDescent="0.25">
      <c r="A117" s="16">
        <v>12</v>
      </c>
      <c r="B117" s="1" t="s">
        <v>128</v>
      </c>
      <c r="C117" s="16">
        <v>4</v>
      </c>
      <c r="D117" s="4">
        <v>4</v>
      </c>
      <c r="E117" s="17">
        <f t="shared" si="29"/>
        <v>1</v>
      </c>
      <c r="F117" s="18">
        <v>4</v>
      </c>
      <c r="G117" s="7">
        <f t="shared" si="30"/>
        <v>1</v>
      </c>
      <c r="H117" s="8">
        <v>4</v>
      </c>
      <c r="I117" s="23">
        <f t="shared" si="31"/>
        <v>1</v>
      </c>
      <c r="J117" s="10">
        <v>0</v>
      </c>
      <c r="K117" s="24">
        <f t="shared" si="32"/>
        <v>0</v>
      </c>
      <c r="N117" t="s">
        <v>153</v>
      </c>
    </row>
    <row r="118" spans="1:14" x14ac:dyDescent="0.25">
      <c r="A118" s="16">
        <v>13</v>
      </c>
      <c r="B118" s="1" t="s">
        <v>129</v>
      </c>
      <c r="C118" s="16">
        <v>2</v>
      </c>
      <c r="D118" s="4">
        <v>2</v>
      </c>
      <c r="E118" s="17">
        <f t="shared" si="29"/>
        <v>1</v>
      </c>
      <c r="F118" s="18">
        <v>2</v>
      </c>
      <c r="G118" s="7">
        <f t="shared" si="30"/>
        <v>1</v>
      </c>
      <c r="H118" s="8">
        <v>2</v>
      </c>
      <c r="I118" s="23">
        <f t="shared" si="31"/>
        <v>1</v>
      </c>
      <c r="J118" s="10">
        <v>0</v>
      </c>
      <c r="K118" s="24">
        <f t="shared" si="32"/>
        <v>0</v>
      </c>
      <c r="N118" t="s">
        <v>153</v>
      </c>
    </row>
    <row r="119" spans="1:14" x14ac:dyDescent="0.25">
      <c r="A119" s="16">
        <v>14</v>
      </c>
      <c r="B119" s="1" t="s">
        <v>130</v>
      </c>
      <c r="C119" s="16">
        <v>3</v>
      </c>
      <c r="D119" s="4">
        <v>3</v>
      </c>
      <c r="E119" s="17">
        <f t="shared" si="29"/>
        <v>1</v>
      </c>
      <c r="F119" s="18">
        <v>3</v>
      </c>
      <c r="G119" s="7">
        <f t="shared" si="30"/>
        <v>1</v>
      </c>
      <c r="H119" s="8">
        <v>3</v>
      </c>
      <c r="I119" s="23">
        <f t="shared" si="31"/>
        <v>1</v>
      </c>
      <c r="J119" s="10">
        <v>3</v>
      </c>
      <c r="K119" s="24">
        <f t="shared" si="32"/>
        <v>1</v>
      </c>
      <c r="N119" t="s">
        <v>153</v>
      </c>
    </row>
    <row r="120" spans="1:14" x14ac:dyDescent="0.25">
      <c r="A120" s="16">
        <v>15</v>
      </c>
      <c r="B120" s="1" t="s">
        <v>131</v>
      </c>
      <c r="C120" s="16">
        <v>3</v>
      </c>
      <c r="D120" s="4">
        <v>3</v>
      </c>
      <c r="E120" s="17">
        <f t="shared" si="29"/>
        <v>1</v>
      </c>
      <c r="F120" s="18">
        <v>3</v>
      </c>
      <c r="G120" s="7">
        <f t="shared" si="30"/>
        <v>1</v>
      </c>
      <c r="H120" s="8">
        <v>3</v>
      </c>
      <c r="I120" s="23">
        <f t="shared" si="31"/>
        <v>1</v>
      </c>
      <c r="J120" s="10">
        <v>1</v>
      </c>
      <c r="K120" s="24">
        <f t="shared" si="32"/>
        <v>0.33333333333333331</v>
      </c>
      <c r="N120" t="s">
        <v>153</v>
      </c>
    </row>
    <row r="121" spans="1:14" x14ac:dyDescent="0.25">
      <c r="A121" s="16">
        <v>16</v>
      </c>
      <c r="B121" s="1" t="s">
        <v>132</v>
      </c>
      <c r="C121" s="16">
        <v>5</v>
      </c>
      <c r="D121" s="4">
        <v>5</v>
      </c>
      <c r="E121" s="17">
        <f t="shared" si="29"/>
        <v>1</v>
      </c>
      <c r="F121" s="18">
        <v>5</v>
      </c>
      <c r="G121" s="7">
        <f t="shared" si="30"/>
        <v>1</v>
      </c>
      <c r="H121" s="8">
        <v>5</v>
      </c>
      <c r="I121" s="23">
        <f t="shared" si="31"/>
        <v>1</v>
      </c>
      <c r="J121" s="10">
        <v>5</v>
      </c>
      <c r="K121" s="24">
        <f t="shared" si="32"/>
        <v>1</v>
      </c>
      <c r="N121" t="s">
        <v>153</v>
      </c>
    </row>
    <row r="122" spans="1:14" x14ac:dyDescent="0.25">
      <c r="A122" s="16">
        <v>17</v>
      </c>
      <c r="B122" s="1" t="s">
        <v>133</v>
      </c>
      <c r="C122" s="16">
        <v>4</v>
      </c>
      <c r="D122" s="4">
        <v>4</v>
      </c>
      <c r="E122" s="17">
        <f t="shared" si="29"/>
        <v>1</v>
      </c>
      <c r="F122" s="18">
        <v>4</v>
      </c>
      <c r="G122" s="7">
        <f t="shared" si="30"/>
        <v>1</v>
      </c>
      <c r="H122" s="8">
        <v>4</v>
      </c>
      <c r="I122" s="23">
        <f t="shared" si="31"/>
        <v>1</v>
      </c>
      <c r="J122" s="10">
        <v>4</v>
      </c>
      <c r="K122" s="24">
        <f t="shared" si="32"/>
        <v>1</v>
      </c>
      <c r="M122" t="s">
        <v>213</v>
      </c>
      <c r="N122" t="s">
        <v>153</v>
      </c>
    </row>
    <row r="123" spans="1:14" x14ac:dyDescent="0.25">
      <c r="A123" s="16">
        <v>18</v>
      </c>
      <c r="B123" s="1" t="s">
        <v>134</v>
      </c>
      <c r="C123" s="16">
        <v>5</v>
      </c>
      <c r="D123" s="4">
        <v>5</v>
      </c>
      <c r="E123" s="17">
        <f t="shared" si="29"/>
        <v>1</v>
      </c>
      <c r="F123" s="18">
        <v>5</v>
      </c>
      <c r="G123" s="7">
        <f t="shared" si="30"/>
        <v>1</v>
      </c>
      <c r="H123" s="8">
        <v>5</v>
      </c>
      <c r="I123" s="23">
        <f t="shared" si="31"/>
        <v>1</v>
      </c>
      <c r="J123" s="10">
        <v>5</v>
      </c>
      <c r="K123" s="24">
        <f t="shared" si="32"/>
        <v>1</v>
      </c>
      <c r="M123" t="s">
        <v>214</v>
      </c>
      <c r="N123" t="s">
        <v>153</v>
      </c>
    </row>
    <row r="124" spans="1:14" x14ac:dyDescent="0.25">
      <c r="A124" s="16">
        <v>19</v>
      </c>
      <c r="B124" s="1" t="s">
        <v>135</v>
      </c>
      <c r="C124" s="16">
        <v>7</v>
      </c>
      <c r="D124" s="4">
        <v>7</v>
      </c>
      <c r="E124" s="17">
        <f t="shared" si="29"/>
        <v>1</v>
      </c>
      <c r="F124" s="18">
        <v>7</v>
      </c>
      <c r="G124" s="7">
        <f t="shared" si="30"/>
        <v>1</v>
      </c>
      <c r="H124" s="8">
        <v>7</v>
      </c>
      <c r="I124" s="23">
        <f t="shared" si="31"/>
        <v>1</v>
      </c>
      <c r="J124" s="10">
        <v>7</v>
      </c>
      <c r="K124" s="24">
        <f t="shared" si="32"/>
        <v>1</v>
      </c>
      <c r="M124" t="s">
        <v>215</v>
      </c>
      <c r="N124" t="s">
        <v>153</v>
      </c>
    </row>
    <row r="125" spans="1:14" x14ac:dyDescent="0.25">
      <c r="A125" s="16">
        <v>20</v>
      </c>
      <c r="B125" s="1" t="s">
        <v>136</v>
      </c>
      <c r="C125" s="16">
        <v>3</v>
      </c>
      <c r="D125" s="4">
        <v>3</v>
      </c>
      <c r="E125" s="17">
        <f t="shared" si="29"/>
        <v>1</v>
      </c>
      <c r="F125" s="18">
        <v>3</v>
      </c>
      <c r="G125" s="7">
        <f t="shared" si="30"/>
        <v>1</v>
      </c>
      <c r="H125" s="8">
        <v>3</v>
      </c>
      <c r="I125" s="23">
        <f t="shared" si="31"/>
        <v>1</v>
      </c>
      <c r="J125" s="10">
        <v>0</v>
      </c>
      <c r="K125" s="24">
        <f t="shared" si="32"/>
        <v>0</v>
      </c>
      <c r="M125" t="s">
        <v>215</v>
      </c>
      <c r="N125" t="s">
        <v>153</v>
      </c>
    </row>
    <row r="126" spans="1:14" s="15" customFormat="1" x14ac:dyDescent="0.25">
      <c r="A126" s="322" t="s">
        <v>46</v>
      </c>
      <c r="B126" s="322"/>
      <c r="C126" s="12">
        <f>SUM(C106:C125)</f>
        <v>125</v>
      </c>
      <c r="D126" s="12">
        <f>SUM(D106:D125)</f>
        <v>125</v>
      </c>
      <c r="E126" s="13">
        <f t="shared" si="29"/>
        <v>1</v>
      </c>
      <c r="F126" s="12">
        <f>SUM(F106:F125)</f>
        <v>125</v>
      </c>
      <c r="G126" s="13">
        <f t="shared" si="30"/>
        <v>1</v>
      </c>
      <c r="H126" s="12">
        <f>SUM(H106:H125)</f>
        <v>125</v>
      </c>
      <c r="I126" s="13">
        <f t="shared" si="31"/>
        <v>1</v>
      </c>
      <c r="J126" s="12">
        <f>SUM(J106:J125)</f>
        <v>75</v>
      </c>
      <c r="K126" s="13">
        <f t="shared" si="32"/>
        <v>0.6</v>
      </c>
    </row>
    <row r="127" spans="1:14" x14ac:dyDescent="0.25">
      <c r="A127" s="323" t="s">
        <v>21</v>
      </c>
      <c r="B127" s="323"/>
      <c r="C127" s="33">
        <f>C24+C35+C44+C51+C71+C85+C104+C126</f>
        <v>4206</v>
      </c>
      <c r="D127" s="33">
        <f>D24+D35+D44+D51+D71+D85+D104+D126</f>
        <v>3250</v>
      </c>
      <c r="E127" s="34">
        <f>D127/C127</f>
        <v>0.77270565858297668</v>
      </c>
      <c r="F127" s="33">
        <f>F24+F35+F44+F51+F71+F85+F104+F126</f>
        <v>4166</v>
      </c>
      <c r="G127" s="34">
        <f>F127/C127</f>
        <v>0.99048977650974801</v>
      </c>
      <c r="H127" s="33">
        <f>H24+H35+H44+H51+H71+H85+H104+H126</f>
        <v>4168</v>
      </c>
      <c r="I127" s="34">
        <f>H127/C127</f>
        <v>0.99096528768426062</v>
      </c>
      <c r="J127" s="33">
        <f>J24+J35+J44+J51+J71+J85+J104+J126</f>
        <v>2581</v>
      </c>
      <c r="K127" s="34">
        <f>J127/C127</f>
        <v>0.6136471707085116</v>
      </c>
    </row>
  </sheetData>
  <mergeCells count="30">
    <mergeCell ref="A1:K1"/>
    <mergeCell ref="A2:K2"/>
    <mergeCell ref="A3:K3"/>
    <mergeCell ref="A4:A5"/>
    <mergeCell ref="B4:B5"/>
    <mergeCell ref="C4:C5"/>
    <mergeCell ref="D4:E4"/>
    <mergeCell ref="F4:G5"/>
    <mergeCell ref="H4:K4"/>
    <mergeCell ref="A51:B51"/>
    <mergeCell ref="L4:L5"/>
    <mergeCell ref="D5:E5"/>
    <mergeCell ref="H5:I5"/>
    <mergeCell ref="J5:K5"/>
    <mergeCell ref="A6:K6"/>
    <mergeCell ref="A24:B24"/>
    <mergeCell ref="A25:K25"/>
    <mergeCell ref="A35:B35"/>
    <mergeCell ref="A36:K36"/>
    <mergeCell ref="A44:B44"/>
    <mergeCell ref="A45:K45"/>
    <mergeCell ref="A105:K105"/>
    <mergeCell ref="A126:B126"/>
    <mergeCell ref="A127:B127"/>
    <mergeCell ref="A52:K52"/>
    <mergeCell ref="A71:B71"/>
    <mergeCell ref="A72:K72"/>
    <mergeCell ref="A85:B85"/>
    <mergeCell ref="A86:K86"/>
    <mergeCell ref="A104:B104"/>
  </mergeCells>
  <pageMargins left="0.43" right="0.31" top="0.4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2FDF4-4348-472B-9EEE-04D2F553C592}">
  <dimension ref="A1:S127"/>
  <sheetViews>
    <sheetView topLeftCell="A100" zoomScale="63" zoomScaleNormal="80" workbookViewId="0">
      <selection activeCell="P124" sqref="P124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9" hidden="1" customWidth="1"/>
    <col min="13" max="13" width="94.5703125" hidden="1" customWidth="1"/>
    <col min="17" max="20" width="0" hidden="1" customWidth="1"/>
  </cols>
  <sheetData>
    <row r="1" spans="1:13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3" x14ac:dyDescent="0.25">
      <c r="A3" s="173" t="s">
        <v>216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3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321" t="s">
        <v>9</v>
      </c>
    </row>
    <row r="5" spans="1:13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321"/>
    </row>
    <row r="6" spans="1:13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5"/>
      <c r="L6" s="1"/>
    </row>
    <row r="7" spans="1:13" x14ac:dyDescent="0.25">
      <c r="A7" s="2">
        <v>1</v>
      </c>
      <c r="B7" s="3" t="s">
        <v>27</v>
      </c>
      <c r="C7" s="2">
        <v>127</v>
      </c>
      <c r="D7" s="4">
        <v>64</v>
      </c>
      <c r="E7" s="5">
        <f t="shared" ref="E7:E24" si="0">D7/C7</f>
        <v>0.50393700787401574</v>
      </c>
      <c r="F7" s="6">
        <v>127</v>
      </c>
      <c r="G7" s="7">
        <f t="shared" ref="G7:G24" si="1">F7/C7</f>
        <v>1</v>
      </c>
      <c r="H7" s="8">
        <v>127</v>
      </c>
      <c r="I7" s="9">
        <f t="shared" ref="I7:I24" si="2">H7/C7</f>
        <v>1</v>
      </c>
      <c r="J7" s="10">
        <v>49</v>
      </c>
      <c r="K7" s="11">
        <f t="shared" ref="K7:K24" si="3">J7/C7</f>
        <v>0.38582677165354329</v>
      </c>
      <c r="L7" s="1"/>
      <c r="M7" t="s">
        <v>189</v>
      </c>
    </row>
    <row r="8" spans="1:13" x14ac:dyDescent="0.25">
      <c r="A8" s="2">
        <v>2</v>
      </c>
      <c r="B8" s="3" t="s">
        <v>28</v>
      </c>
      <c r="C8" s="2">
        <v>204</v>
      </c>
      <c r="D8" s="4">
        <v>204</v>
      </c>
      <c r="E8" s="5">
        <f t="shared" si="0"/>
        <v>1</v>
      </c>
      <c r="F8" s="6">
        <v>204</v>
      </c>
      <c r="G8" s="7">
        <f t="shared" si="1"/>
        <v>1</v>
      </c>
      <c r="H8" s="8">
        <v>204</v>
      </c>
      <c r="I8" s="9">
        <f t="shared" si="2"/>
        <v>1</v>
      </c>
      <c r="J8" s="10">
        <v>94</v>
      </c>
      <c r="K8" s="11">
        <f t="shared" si="3"/>
        <v>0.46078431372549017</v>
      </c>
      <c r="L8" s="1"/>
      <c r="M8" t="s">
        <v>144</v>
      </c>
    </row>
    <row r="9" spans="1:13" x14ac:dyDescent="0.25">
      <c r="A9" s="2">
        <v>3</v>
      </c>
      <c r="B9" s="3" t="s">
        <v>29</v>
      </c>
      <c r="C9" s="2">
        <v>100</v>
      </c>
      <c r="D9" s="4">
        <v>100</v>
      </c>
      <c r="E9" s="5">
        <f t="shared" si="0"/>
        <v>1</v>
      </c>
      <c r="F9" s="6">
        <v>100</v>
      </c>
      <c r="G9" s="7">
        <f t="shared" si="1"/>
        <v>1</v>
      </c>
      <c r="H9" s="8">
        <v>100</v>
      </c>
      <c r="I9" s="9">
        <f t="shared" si="2"/>
        <v>1</v>
      </c>
      <c r="J9" s="10">
        <v>35</v>
      </c>
      <c r="K9" s="11">
        <f t="shared" si="3"/>
        <v>0.35</v>
      </c>
      <c r="L9" s="1"/>
      <c r="M9" t="s">
        <v>144</v>
      </c>
    </row>
    <row r="10" spans="1:13" x14ac:dyDescent="0.25">
      <c r="A10" s="2">
        <v>4</v>
      </c>
      <c r="B10" s="3" t="s">
        <v>30</v>
      </c>
      <c r="C10" s="2">
        <v>65</v>
      </c>
      <c r="D10" s="4">
        <v>56</v>
      </c>
      <c r="E10" s="5">
        <f t="shared" si="0"/>
        <v>0.86153846153846159</v>
      </c>
      <c r="F10" s="6">
        <v>65</v>
      </c>
      <c r="G10" s="7">
        <f t="shared" si="1"/>
        <v>1</v>
      </c>
      <c r="H10" s="8">
        <v>65</v>
      </c>
      <c r="I10" s="9">
        <f t="shared" si="2"/>
        <v>1</v>
      </c>
      <c r="J10" s="10">
        <v>17</v>
      </c>
      <c r="K10" s="11">
        <f t="shared" si="3"/>
        <v>0.26153846153846155</v>
      </c>
      <c r="L10" s="1"/>
      <c r="M10" t="s">
        <v>144</v>
      </c>
    </row>
    <row r="11" spans="1:13" x14ac:dyDescent="0.25">
      <c r="A11" s="2">
        <v>5</v>
      </c>
      <c r="B11" s="3" t="s">
        <v>31</v>
      </c>
      <c r="C11" s="2">
        <v>146</v>
      </c>
      <c r="D11" s="4">
        <v>52</v>
      </c>
      <c r="E11" s="5">
        <f t="shared" si="0"/>
        <v>0.35616438356164382</v>
      </c>
      <c r="F11" s="6">
        <v>146</v>
      </c>
      <c r="G11" s="7">
        <f t="shared" si="1"/>
        <v>1</v>
      </c>
      <c r="H11" s="8">
        <v>146</v>
      </c>
      <c r="I11" s="9">
        <f t="shared" si="2"/>
        <v>1</v>
      </c>
      <c r="J11" s="10">
        <v>55</v>
      </c>
      <c r="K11" s="11">
        <f t="shared" si="3"/>
        <v>0.37671232876712329</v>
      </c>
      <c r="L11" s="1"/>
      <c r="M11" t="s">
        <v>190</v>
      </c>
    </row>
    <row r="12" spans="1:13" x14ac:dyDescent="0.25">
      <c r="A12" s="2">
        <v>6</v>
      </c>
      <c r="B12" s="3" t="s">
        <v>32</v>
      </c>
      <c r="C12" s="2">
        <v>13</v>
      </c>
      <c r="D12" s="4">
        <v>13</v>
      </c>
      <c r="E12" s="5">
        <f t="shared" si="0"/>
        <v>1</v>
      </c>
      <c r="F12" s="6">
        <v>13</v>
      </c>
      <c r="G12" s="7">
        <f t="shared" si="1"/>
        <v>1</v>
      </c>
      <c r="H12" s="8">
        <v>13</v>
      </c>
      <c r="I12" s="9">
        <f t="shared" si="2"/>
        <v>1</v>
      </c>
      <c r="J12" s="10">
        <v>13</v>
      </c>
      <c r="K12" s="11">
        <f t="shared" si="3"/>
        <v>1</v>
      </c>
      <c r="L12" s="1"/>
      <c r="M12" t="s">
        <v>191</v>
      </c>
    </row>
    <row r="13" spans="1:13" x14ac:dyDescent="0.25">
      <c r="A13" s="2">
        <v>7</v>
      </c>
      <c r="B13" s="3" t="s">
        <v>33</v>
      </c>
      <c r="C13" s="2">
        <v>34</v>
      </c>
      <c r="D13" s="4">
        <v>34</v>
      </c>
      <c r="E13" s="5">
        <f t="shared" si="0"/>
        <v>1</v>
      </c>
      <c r="F13" s="6">
        <v>34</v>
      </c>
      <c r="G13" s="7">
        <f t="shared" si="1"/>
        <v>1</v>
      </c>
      <c r="H13" s="8">
        <v>34</v>
      </c>
      <c r="I13" s="9">
        <f t="shared" si="2"/>
        <v>1</v>
      </c>
      <c r="J13" s="10">
        <v>9</v>
      </c>
      <c r="K13" s="11">
        <f t="shared" si="3"/>
        <v>0.26470588235294118</v>
      </c>
      <c r="L13" s="1"/>
      <c r="M13" t="s">
        <v>144</v>
      </c>
    </row>
    <row r="14" spans="1:13" x14ac:dyDescent="0.25">
      <c r="A14" s="2">
        <v>8</v>
      </c>
      <c r="B14" s="3" t="s">
        <v>34</v>
      </c>
      <c r="C14" s="2">
        <v>22</v>
      </c>
      <c r="D14" s="4">
        <v>22</v>
      </c>
      <c r="E14" s="5">
        <f t="shared" si="0"/>
        <v>1</v>
      </c>
      <c r="F14" s="6">
        <v>22</v>
      </c>
      <c r="G14" s="7">
        <f t="shared" si="1"/>
        <v>1</v>
      </c>
      <c r="H14" s="8">
        <v>22</v>
      </c>
      <c r="I14" s="9">
        <f t="shared" si="2"/>
        <v>1</v>
      </c>
      <c r="J14" s="10">
        <v>15</v>
      </c>
      <c r="K14" s="11">
        <f t="shared" si="3"/>
        <v>0.68181818181818177</v>
      </c>
      <c r="L14" s="1"/>
      <c r="M14" t="s">
        <v>144</v>
      </c>
    </row>
    <row r="15" spans="1:13" x14ac:dyDescent="0.25">
      <c r="A15" s="2">
        <v>9</v>
      </c>
      <c r="B15" s="3" t="s">
        <v>35</v>
      </c>
      <c r="C15" s="2">
        <v>12</v>
      </c>
      <c r="D15" s="4">
        <v>12</v>
      </c>
      <c r="E15" s="5">
        <f t="shared" si="0"/>
        <v>1</v>
      </c>
      <c r="F15" s="6">
        <v>12</v>
      </c>
      <c r="G15" s="7">
        <f t="shared" si="1"/>
        <v>1</v>
      </c>
      <c r="H15" s="8">
        <v>12</v>
      </c>
      <c r="I15" s="9">
        <f t="shared" si="2"/>
        <v>1</v>
      </c>
      <c r="J15" s="10">
        <v>7</v>
      </c>
      <c r="K15" s="11">
        <f t="shared" si="3"/>
        <v>0.58333333333333337</v>
      </c>
      <c r="L15" s="1"/>
      <c r="M15" t="s">
        <v>144</v>
      </c>
    </row>
    <row r="16" spans="1:13" x14ac:dyDescent="0.25">
      <c r="A16" s="2">
        <v>10</v>
      </c>
      <c r="B16" s="3" t="s">
        <v>36</v>
      </c>
      <c r="C16" s="2">
        <v>13</v>
      </c>
      <c r="D16" s="4">
        <v>13</v>
      </c>
      <c r="E16" s="5">
        <f t="shared" si="0"/>
        <v>1</v>
      </c>
      <c r="F16" s="6">
        <v>13</v>
      </c>
      <c r="G16" s="7">
        <f t="shared" si="1"/>
        <v>1</v>
      </c>
      <c r="H16" s="8">
        <v>13</v>
      </c>
      <c r="I16" s="9">
        <f t="shared" si="2"/>
        <v>1</v>
      </c>
      <c r="J16" s="10">
        <v>2</v>
      </c>
      <c r="K16" s="11">
        <f t="shared" si="3"/>
        <v>0.15384615384615385</v>
      </c>
      <c r="L16" s="1"/>
      <c r="M16" t="s">
        <v>144</v>
      </c>
    </row>
    <row r="17" spans="1:13" x14ac:dyDescent="0.25">
      <c r="A17" s="2">
        <v>11</v>
      </c>
      <c r="B17" s="3" t="s">
        <v>37</v>
      </c>
      <c r="C17" s="2">
        <v>15</v>
      </c>
      <c r="D17" s="4">
        <v>15</v>
      </c>
      <c r="E17" s="5">
        <f t="shared" si="0"/>
        <v>1</v>
      </c>
      <c r="F17" s="6">
        <v>15</v>
      </c>
      <c r="G17" s="7">
        <f t="shared" si="1"/>
        <v>1</v>
      </c>
      <c r="H17" s="8">
        <v>15</v>
      </c>
      <c r="I17" s="9">
        <f t="shared" si="2"/>
        <v>1</v>
      </c>
      <c r="J17" s="10">
        <v>9</v>
      </c>
      <c r="K17" s="11">
        <f t="shared" si="3"/>
        <v>0.6</v>
      </c>
      <c r="L17" s="1"/>
      <c r="M17" t="s">
        <v>144</v>
      </c>
    </row>
    <row r="18" spans="1:13" x14ac:dyDescent="0.25">
      <c r="A18" s="2">
        <v>12</v>
      </c>
      <c r="B18" s="3" t="s">
        <v>38</v>
      </c>
      <c r="C18" s="2">
        <v>3</v>
      </c>
      <c r="D18" s="4">
        <v>3</v>
      </c>
      <c r="E18" s="5">
        <f t="shared" si="0"/>
        <v>1</v>
      </c>
      <c r="F18" s="6">
        <v>3</v>
      </c>
      <c r="G18" s="7">
        <f t="shared" si="1"/>
        <v>1</v>
      </c>
      <c r="H18" s="8">
        <v>3</v>
      </c>
      <c r="I18" s="9">
        <f t="shared" si="2"/>
        <v>1</v>
      </c>
      <c r="J18" s="10">
        <v>3</v>
      </c>
      <c r="K18" s="11">
        <f t="shared" si="3"/>
        <v>1</v>
      </c>
      <c r="L18" s="1"/>
      <c r="M18" t="s">
        <v>191</v>
      </c>
    </row>
    <row r="19" spans="1:13" x14ac:dyDescent="0.25">
      <c r="A19" s="2">
        <v>13</v>
      </c>
      <c r="B19" s="3" t="s">
        <v>39</v>
      </c>
      <c r="C19" s="2">
        <v>2</v>
      </c>
      <c r="D19" s="4">
        <v>2</v>
      </c>
      <c r="E19" s="5">
        <f t="shared" si="0"/>
        <v>1</v>
      </c>
      <c r="F19" s="6">
        <v>2</v>
      </c>
      <c r="G19" s="7">
        <f t="shared" si="1"/>
        <v>1</v>
      </c>
      <c r="H19" s="8">
        <v>2</v>
      </c>
      <c r="I19" s="9">
        <f t="shared" si="2"/>
        <v>1</v>
      </c>
      <c r="J19" s="10">
        <v>2</v>
      </c>
      <c r="K19" s="11">
        <f t="shared" si="3"/>
        <v>1</v>
      </c>
      <c r="L19" s="1"/>
      <c r="M19" t="s">
        <v>144</v>
      </c>
    </row>
    <row r="20" spans="1:13" x14ac:dyDescent="0.25">
      <c r="A20" s="2">
        <v>14</v>
      </c>
      <c r="B20" s="3" t="s">
        <v>40</v>
      </c>
      <c r="C20" s="2">
        <v>11</v>
      </c>
      <c r="D20" s="4">
        <v>11</v>
      </c>
      <c r="E20" s="5">
        <f t="shared" si="0"/>
        <v>1</v>
      </c>
      <c r="F20" s="6">
        <v>11</v>
      </c>
      <c r="G20" s="7">
        <f t="shared" si="1"/>
        <v>1</v>
      </c>
      <c r="H20" s="8">
        <v>11</v>
      </c>
      <c r="I20" s="9">
        <f t="shared" si="2"/>
        <v>1</v>
      </c>
      <c r="J20" s="10">
        <v>11</v>
      </c>
      <c r="K20" s="11">
        <f t="shared" si="3"/>
        <v>1</v>
      </c>
      <c r="L20" s="1"/>
      <c r="M20" t="s">
        <v>144</v>
      </c>
    </row>
    <row r="21" spans="1:13" x14ac:dyDescent="0.25">
      <c r="A21" s="2">
        <v>15</v>
      </c>
      <c r="B21" s="3" t="s">
        <v>41</v>
      </c>
      <c r="C21" s="2">
        <v>3</v>
      </c>
      <c r="D21" s="4">
        <v>3</v>
      </c>
      <c r="E21" s="5">
        <f t="shared" si="0"/>
        <v>1</v>
      </c>
      <c r="F21" s="6">
        <v>3</v>
      </c>
      <c r="G21" s="7">
        <f t="shared" si="1"/>
        <v>1</v>
      </c>
      <c r="H21" s="8">
        <v>3</v>
      </c>
      <c r="I21" s="9">
        <f t="shared" si="2"/>
        <v>1</v>
      </c>
      <c r="J21" s="10">
        <v>1</v>
      </c>
      <c r="K21" s="11">
        <f t="shared" si="3"/>
        <v>0.33333333333333331</v>
      </c>
      <c r="L21" s="1"/>
      <c r="M21" t="s">
        <v>144</v>
      </c>
    </row>
    <row r="22" spans="1:13" x14ac:dyDescent="0.25">
      <c r="A22" s="2">
        <v>16</v>
      </c>
      <c r="B22" s="3" t="s">
        <v>42</v>
      </c>
      <c r="C22" s="2">
        <v>3</v>
      </c>
      <c r="D22" s="4">
        <v>3</v>
      </c>
      <c r="E22" s="5">
        <f t="shared" si="0"/>
        <v>1</v>
      </c>
      <c r="F22" s="6">
        <v>3</v>
      </c>
      <c r="G22" s="7">
        <f t="shared" si="1"/>
        <v>1</v>
      </c>
      <c r="H22" s="8">
        <v>3</v>
      </c>
      <c r="I22" s="9">
        <f t="shared" si="2"/>
        <v>1</v>
      </c>
      <c r="J22" s="10">
        <v>3</v>
      </c>
      <c r="K22" s="11">
        <f t="shared" si="3"/>
        <v>1</v>
      </c>
      <c r="L22" s="1"/>
      <c r="M22" t="s">
        <v>191</v>
      </c>
    </row>
    <row r="23" spans="1:13" x14ac:dyDescent="0.25">
      <c r="A23" s="2">
        <v>17</v>
      </c>
      <c r="B23" s="3" t="s">
        <v>43</v>
      </c>
      <c r="C23" s="2">
        <v>4</v>
      </c>
      <c r="D23" s="4">
        <v>4</v>
      </c>
      <c r="E23" s="5">
        <f t="shared" si="0"/>
        <v>1</v>
      </c>
      <c r="F23" s="6">
        <v>4</v>
      </c>
      <c r="G23" s="7">
        <f t="shared" si="1"/>
        <v>1</v>
      </c>
      <c r="H23" s="8">
        <v>4</v>
      </c>
      <c r="I23" s="9">
        <f t="shared" si="2"/>
        <v>1</v>
      </c>
      <c r="J23" s="10">
        <v>4</v>
      </c>
      <c r="K23" s="11">
        <f t="shared" si="3"/>
        <v>1</v>
      </c>
      <c r="L23" s="1"/>
      <c r="M23" t="s">
        <v>192</v>
      </c>
    </row>
    <row r="24" spans="1:13" s="15" customFormat="1" x14ac:dyDescent="0.25">
      <c r="A24" s="322" t="s">
        <v>46</v>
      </c>
      <c r="B24" s="322"/>
      <c r="C24" s="12">
        <f>SUM(C7:C23)</f>
        <v>777</v>
      </c>
      <c r="D24" s="12">
        <f>SUM(D7:D23)</f>
        <v>611</v>
      </c>
      <c r="E24" s="13">
        <f t="shared" si="0"/>
        <v>0.7863577863577863</v>
      </c>
      <c r="F24" s="12">
        <f>SUM(F7:F23)</f>
        <v>777</v>
      </c>
      <c r="G24" s="13">
        <f t="shared" si="1"/>
        <v>1</v>
      </c>
      <c r="H24" s="12">
        <f>SUM(H7:H23)</f>
        <v>777</v>
      </c>
      <c r="I24" s="13">
        <f t="shared" si="2"/>
        <v>1</v>
      </c>
      <c r="J24" s="12">
        <f>SUM(J7:J23)</f>
        <v>329</v>
      </c>
      <c r="K24" s="13">
        <f t="shared" si="3"/>
        <v>0.42342342342342343</v>
      </c>
      <c r="L24" s="14"/>
    </row>
    <row r="25" spans="1:13" x14ac:dyDescent="0.25">
      <c r="A25" s="313" t="s">
        <v>14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5"/>
      <c r="L25" s="1"/>
    </row>
    <row r="26" spans="1:13" x14ac:dyDescent="0.25">
      <c r="A26" s="16">
        <v>1</v>
      </c>
      <c r="B26" s="1" t="s">
        <v>47</v>
      </c>
      <c r="C26" s="16">
        <v>81</v>
      </c>
      <c r="D26" s="4">
        <v>81</v>
      </c>
      <c r="E26" s="17">
        <f t="shared" ref="E26:E35" si="4">D26/C26</f>
        <v>1</v>
      </c>
      <c r="F26" s="18">
        <v>81</v>
      </c>
      <c r="G26" s="7">
        <f t="shared" ref="G26:G35" si="5">F26/C26</f>
        <v>1</v>
      </c>
      <c r="H26" s="8">
        <v>81</v>
      </c>
      <c r="I26" s="9">
        <f t="shared" ref="I26:I35" si="6">H26/C26</f>
        <v>1</v>
      </c>
      <c r="J26" s="10">
        <v>17</v>
      </c>
      <c r="K26" s="11">
        <f t="shared" ref="K26:K35" si="7">J26/C26</f>
        <v>0.20987654320987653</v>
      </c>
      <c r="L26" s="1"/>
      <c r="M26" t="s">
        <v>193</v>
      </c>
    </row>
    <row r="27" spans="1:13" x14ac:dyDescent="0.25">
      <c r="A27" s="16">
        <v>2</v>
      </c>
      <c r="B27" s="1" t="s">
        <v>48</v>
      </c>
      <c r="C27" s="16">
        <v>98</v>
      </c>
      <c r="D27" s="4">
        <v>98</v>
      </c>
      <c r="E27" s="17">
        <f t="shared" si="4"/>
        <v>1</v>
      </c>
      <c r="F27" s="18">
        <v>98</v>
      </c>
      <c r="G27" s="7">
        <f t="shared" si="5"/>
        <v>1</v>
      </c>
      <c r="H27" s="8">
        <v>98</v>
      </c>
      <c r="I27" s="9">
        <f t="shared" si="6"/>
        <v>1</v>
      </c>
      <c r="J27" s="10">
        <v>14</v>
      </c>
      <c r="K27" s="11">
        <f t="shared" si="7"/>
        <v>0.14285714285714285</v>
      </c>
      <c r="L27" s="1"/>
      <c r="M27" t="s">
        <v>194</v>
      </c>
    </row>
    <row r="28" spans="1:13" x14ac:dyDescent="0.25">
      <c r="A28" s="16">
        <v>3</v>
      </c>
      <c r="B28" s="1" t="s">
        <v>49</v>
      </c>
      <c r="C28" s="16">
        <v>17</v>
      </c>
      <c r="D28" s="4">
        <v>17</v>
      </c>
      <c r="E28" s="17">
        <f t="shared" si="4"/>
        <v>1</v>
      </c>
      <c r="F28" s="18">
        <v>17</v>
      </c>
      <c r="G28" s="7">
        <f t="shared" si="5"/>
        <v>1</v>
      </c>
      <c r="H28" s="8">
        <v>17</v>
      </c>
      <c r="I28" s="9">
        <f t="shared" si="6"/>
        <v>1</v>
      </c>
      <c r="J28" s="10">
        <v>17</v>
      </c>
      <c r="K28" s="11">
        <f t="shared" si="7"/>
        <v>1</v>
      </c>
      <c r="L28" s="1"/>
      <c r="M28" t="s">
        <v>194</v>
      </c>
    </row>
    <row r="29" spans="1:13" x14ac:dyDescent="0.25">
      <c r="A29" s="16">
        <v>4</v>
      </c>
      <c r="B29" s="1" t="s">
        <v>50</v>
      </c>
      <c r="C29" s="16">
        <v>18</v>
      </c>
      <c r="D29" s="4">
        <v>18</v>
      </c>
      <c r="E29" s="17">
        <f t="shared" si="4"/>
        <v>1</v>
      </c>
      <c r="F29" s="18">
        <v>18</v>
      </c>
      <c r="G29" s="7">
        <f t="shared" si="5"/>
        <v>1</v>
      </c>
      <c r="H29" s="8">
        <v>18</v>
      </c>
      <c r="I29" s="9">
        <f t="shared" si="6"/>
        <v>1</v>
      </c>
      <c r="J29" s="10">
        <v>8</v>
      </c>
      <c r="K29" s="11">
        <f t="shared" si="7"/>
        <v>0.44444444444444442</v>
      </c>
      <c r="L29" s="1"/>
      <c r="M29" t="s">
        <v>194</v>
      </c>
    </row>
    <row r="30" spans="1:13" x14ac:dyDescent="0.25">
      <c r="A30" s="16">
        <v>5</v>
      </c>
      <c r="B30" s="1" t="s">
        <v>51</v>
      </c>
      <c r="C30" s="16">
        <v>16</v>
      </c>
      <c r="D30" s="4">
        <v>16</v>
      </c>
      <c r="E30" s="17">
        <f t="shared" si="4"/>
        <v>1</v>
      </c>
      <c r="F30" s="18">
        <v>16</v>
      </c>
      <c r="G30" s="7">
        <f t="shared" si="5"/>
        <v>1</v>
      </c>
      <c r="H30" s="8">
        <v>16</v>
      </c>
      <c r="I30" s="9">
        <f t="shared" si="6"/>
        <v>1</v>
      </c>
      <c r="J30" s="10">
        <v>16</v>
      </c>
      <c r="K30" s="11">
        <f t="shared" si="7"/>
        <v>1</v>
      </c>
      <c r="L30" s="1"/>
      <c r="M30" t="s">
        <v>194</v>
      </c>
    </row>
    <row r="31" spans="1:13" x14ac:dyDescent="0.25">
      <c r="A31" s="16">
        <v>6</v>
      </c>
      <c r="B31" s="1" t="s">
        <v>52</v>
      </c>
      <c r="C31" s="16">
        <v>95</v>
      </c>
      <c r="D31" s="4">
        <v>95</v>
      </c>
      <c r="E31" s="17">
        <f t="shared" si="4"/>
        <v>1</v>
      </c>
      <c r="F31" s="18">
        <v>95</v>
      </c>
      <c r="G31" s="7">
        <f t="shared" si="5"/>
        <v>1</v>
      </c>
      <c r="H31" s="8">
        <v>95</v>
      </c>
      <c r="I31" s="9">
        <f t="shared" si="6"/>
        <v>1</v>
      </c>
      <c r="J31" s="10">
        <v>22</v>
      </c>
      <c r="K31" s="11">
        <f t="shared" si="7"/>
        <v>0.23157894736842105</v>
      </c>
      <c r="L31" s="1"/>
      <c r="M31" t="s">
        <v>193</v>
      </c>
    </row>
    <row r="32" spans="1:13" x14ac:dyDescent="0.25">
      <c r="A32" s="16">
        <v>7</v>
      </c>
      <c r="B32" s="1" t="s">
        <v>53</v>
      </c>
      <c r="C32" s="16">
        <v>29</v>
      </c>
      <c r="D32" s="4">
        <v>29</v>
      </c>
      <c r="E32" s="17">
        <f t="shared" si="4"/>
        <v>1</v>
      </c>
      <c r="F32" s="18">
        <v>29</v>
      </c>
      <c r="G32" s="7">
        <f t="shared" si="5"/>
        <v>1</v>
      </c>
      <c r="H32" s="8">
        <v>29</v>
      </c>
      <c r="I32" s="9">
        <f t="shared" si="6"/>
        <v>1</v>
      </c>
      <c r="J32" s="10">
        <v>27</v>
      </c>
      <c r="K32" s="11">
        <f t="shared" si="7"/>
        <v>0.93103448275862066</v>
      </c>
      <c r="L32" s="1"/>
      <c r="M32" t="s">
        <v>193</v>
      </c>
    </row>
    <row r="33" spans="1:19" x14ac:dyDescent="0.25">
      <c r="A33" s="16">
        <v>8</v>
      </c>
      <c r="B33" s="1" t="s">
        <v>54</v>
      </c>
      <c r="C33" s="16">
        <v>32</v>
      </c>
      <c r="D33" s="4">
        <v>32</v>
      </c>
      <c r="E33" s="17">
        <f t="shared" si="4"/>
        <v>1</v>
      </c>
      <c r="F33" s="18">
        <v>32</v>
      </c>
      <c r="G33" s="7">
        <f t="shared" si="5"/>
        <v>1</v>
      </c>
      <c r="H33" s="8">
        <v>32</v>
      </c>
      <c r="I33" s="9">
        <f t="shared" si="6"/>
        <v>1</v>
      </c>
      <c r="J33" s="10">
        <v>22</v>
      </c>
      <c r="K33" s="11">
        <f t="shared" si="7"/>
        <v>0.6875</v>
      </c>
      <c r="L33" s="1"/>
      <c r="M33" t="s">
        <v>194</v>
      </c>
    </row>
    <row r="34" spans="1:19" x14ac:dyDescent="0.25">
      <c r="A34" s="16">
        <v>9</v>
      </c>
      <c r="B34" s="1" t="s">
        <v>55</v>
      </c>
      <c r="C34" s="16">
        <v>12</v>
      </c>
      <c r="D34" s="4">
        <v>12</v>
      </c>
      <c r="E34" s="17">
        <f t="shared" si="4"/>
        <v>1</v>
      </c>
      <c r="F34" s="18">
        <v>12</v>
      </c>
      <c r="G34" s="7">
        <f t="shared" si="5"/>
        <v>1</v>
      </c>
      <c r="H34" s="8">
        <v>12</v>
      </c>
      <c r="I34" s="9">
        <f t="shared" si="6"/>
        <v>1</v>
      </c>
      <c r="J34" s="10">
        <v>1</v>
      </c>
      <c r="K34" s="11">
        <f t="shared" si="7"/>
        <v>8.3333333333333329E-2</v>
      </c>
      <c r="L34" s="1"/>
      <c r="M34" t="s">
        <v>194</v>
      </c>
    </row>
    <row r="35" spans="1:19" s="15" customFormat="1" x14ac:dyDescent="0.25">
      <c r="A35" s="322" t="s">
        <v>46</v>
      </c>
      <c r="B35" s="322"/>
      <c r="C35" s="12">
        <f>SUM(C26:C34)</f>
        <v>398</v>
      </c>
      <c r="D35" s="12">
        <f>SUM(D26:D34)</f>
        <v>398</v>
      </c>
      <c r="E35" s="13">
        <f t="shared" si="4"/>
        <v>1</v>
      </c>
      <c r="F35" s="12">
        <f>SUM(F26:F34)</f>
        <v>398</v>
      </c>
      <c r="G35" s="13">
        <f t="shared" si="5"/>
        <v>1</v>
      </c>
      <c r="H35" s="12">
        <f>SUM(H26:H34)</f>
        <v>398</v>
      </c>
      <c r="I35" s="13">
        <f t="shared" si="6"/>
        <v>1</v>
      </c>
      <c r="J35" s="12">
        <f>SUM(J26:J34)</f>
        <v>144</v>
      </c>
      <c r="K35" s="13">
        <f t="shared" si="7"/>
        <v>0.36180904522613067</v>
      </c>
      <c r="L35" s="14"/>
    </row>
    <row r="36" spans="1:19" x14ac:dyDescent="0.25">
      <c r="A36" s="313" t="s">
        <v>15</v>
      </c>
      <c r="B36" s="314"/>
      <c r="C36" s="314"/>
      <c r="D36" s="314"/>
      <c r="E36" s="314"/>
      <c r="F36" s="314"/>
      <c r="G36" s="314"/>
      <c r="H36" s="314"/>
      <c r="I36" s="314"/>
      <c r="J36" s="314"/>
      <c r="K36" s="315"/>
      <c r="L36" s="1"/>
    </row>
    <row r="37" spans="1:19" x14ac:dyDescent="0.25">
      <c r="A37" s="16">
        <v>1</v>
      </c>
      <c r="B37" s="1" t="s">
        <v>56</v>
      </c>
      <c r="C37" s="16">
        <v>74</v>
      </c>
      <c r="D37" s="4">
        <v>74</v>
      </c>
      <c r="E37" s="5">
        <f t="shared" ref="E37:E44" si="8">D37/C37</f>
        <v>1</v>
      </c>
      <c r="F37" s="6">
        <v>74</v>
      </c>
      <c r="G37" s="7">
        <f t="shared" ref="G37:G44" si="9">F37/C37</f>
        <v>1</v>
      </c>
      <c r="H37" s="8">
        <v>74</v>
      </c>
      <c r="I37" s="9">
        <f t="shared" ref="I37:I44" si="10">H37/C37</f>
        <v>1</v>
      </c>
      <c r="J37" s="10">
        <v>32</v>
      </c>
      <c r="K37" s="11">
        <f t="shared" ref="K37:K44" si="11">J37/C37</f>
        <v>0.43243243243243246</v>
      </c>
      <c r="L37" s="1"/>
      <c r="M37" t="s">
        <v>144</v>
      </c>
    </row>
    <row r="38" spans="1:19" x14ac:dyDescent="0.25">
      <c r="A38" s="16">
        <v>2</v>
      </c>
      <c r="B38" s="1" t="s">
        <v>57</v>
      </c>
      <c r="C38" s="16">
        <v>224</v>
      </c>
      <c r="D38" s="4">
        <v>19</v>
      </c>
      <c r="E38" s="5">
        <f t="shared" si="8"/>
        <v>8.4821428571428575E-2</v>
      </c>
      <c r="F38" s="6">
        <v>19</v>
      </c>
      <c r="G38" s="7">
        <f t="shared" si="9"/>
        <v>8.4821428571428575E-2</v>
      </c>
      <c r="H38" s="8">
        <v>224</v>
      </c>
      <c r="I38" s="9">
        <f t="shared" si="10"/>
        <v>1</v>
      </c>
      <c r="J38" s="10">
        <v>0</v>
      </c>
      <c r="K38" s="11">
        <f t="shared" si="11"/>
        <v>0</v>
      </c>
      <c r="L38" s="1"/>
      <c r="M38" t="s">
        <v>144</v>
      </c>
    </row>
    <row r="39" spans="1:19" x14ac:dyDescent="0.25">
      <c r="A39" s="16">
        <v>3</v>
      </c>
      <c r="B39" s="1" t="s">
        <v>58</v>
      </c>
      <c r="C39" s="16">
        <v>93</v>
      </c>
      <c r="D39" s="4">
        <v>29</v>
      </c>
      <c r="E39" s="19">
        <f t="shared" si="8"/>
        <v>0.31182795698924731</v>
      </c>
      <c r="F39" s="6">
        <v>93</v>
      </c>
      <c r="G39" s="20">
        <f t="shared" si="9"/>
        <v>1</v>
      </c>
      <c r="H39" s="8">
        <v>93</v>
      </c>
      <c r="I39" s="21">
        <f t="shared" si="10"/>
        <v>1</v>
      </c>
      <c r="J39" s="10">
        <v>16</v>
      </c>
      <c r="K39" s="11">
        <f t="shared" si="11"/>
        <v>0.17204301075268819</v>
      </c>
      <c r="L39" s="1"/>
      <c r="M39" t="s">
        <v>144</v>
      </c>
    </row>
    <row r="40" spans="1:19" x14ac:dyDescent="0.25">
      <c r="A40" s="16">
        <v>4</v>
      </c>
      <c r="B40" s="1" t="s">
        <v>59</v>
      </c>
      <c r="C40" s="16">
        <v>67</v>
      </c>
      <c r="D40" s="4">
        <v>17</v>
      </c>
      <c r="E40" s="5">
        <f t="shared" si="8"/>
        <v>0.2537313432835821</v>
      </c>
      <c r="F40" s="6">
        <v>67</v>
      </c>
      <c r="G40" s="7">
        <f t="shared" si="9"/>
        <v>1</v>
      </c>
      <c r="H40" s="8">
        <v>67</v>
      </c>
      <c r="I40" s="9">
        <f t="shared" si="10"/>
        <v>1</v>
      </c>
      <c r="J40" s="10">
        <v>16</v>
      </c>
      <c r="K40" s="11">
        <f t="shared" si="11"/>
        <v>0.23880597014925373</v>
      </c>
      <c r="L40" s="1"/>
      <c r="M40" t="s">
        <v>144</v>
      </c>
    </row>
    <row r="41" spans="1:19" x14ac:dyDescent="0.25">
      <c r="A41" s="16">
        <v>5</v>
      </c>
      <c r="B41" s="1" t="s">
        <v>60</v>
      </c>
      <c r="C41" s="16">
        <v>76</v>
      </c>
      <c r="D41" s="4">
        <v>46</v>
      </c>
      <c r="E41" s="5">
        <f t="shared" si="8"/>
        <v>0.60526315789473684</v>
      </c>
      <c r="F41" s="6">
        <v>76</v>
      </c>
      <c r="G41" s="7">
        <f t="shared" si="9"/>
        <v>1</v>
      </c>
      <c r="H41" s="8">
        <v>73</v>
      </c>
      <c r="I41" s="9">
        <f t="shared" si="10"/>
        <v>0.96052631578947367</v>
      </c>
      <c r="J41" s="10">
        <v>20</v>
      </c>
      <c r="K41" s="11">
        <f t="shared" si="11"/>
        <v>0.26315789473684209</v>
      </c>
      <c r="L41" s="1"/>
      <c r="M41" t="s">
        <v>144</v>
      </c>
    </row>
    <row r="42" spans="1:19" x14ac:dyDescent="0.25">
      <c r="A42" s="16">
        <v>6</v>
      </c>
      <c r="B42" s="1" t="s">
        <v>61</v>
      </c>
      <c r="C42" s="16">
        <v>77</v>
      </c>
      <c r="D42" s="4">
        <v>77</v>
      </c>
      <c r="E42" s="19">
        <f t="shared" si="8"/>
        <v>1</v>
      </c>
      <c r="F42" s="6">
        <v>77</v>
      </c>
      <c r="G42" s="20">
        <f t="shared" si="9"/>
        <v>1</v>
      </c>
      <c r="H42" s="8">
        <v>77</v>
      </c>
      <c r="I42" s="9">
        <f t="shared" si="10"/>
        <v>1</v>
      </c>
      <c r="J42" s="10">
        <v>67</v>
      </c>
      <c r="K42" s="11">
        <f t="shared" si="11"/>
        <v>0.87012987012987009</v>
      </c>
      <c r="L42" s="1"/>
      <c r="M42" t="s">
        <v>144</v>
      </c>
    </row>
    <row r="43" spans="1:19" x14ac:dyDescent="0.25">
      <c r="A43" s="16">
        <v>7</v>
      </c>
      <c r="B43" s="1" t="s">
        <v>62</v>
      </c>
      <c r="C43" s="16">
        <v>36</v>
      </c>
      <c r="D43" s="4">
        <v>36</v>
      </c>
      <c r="E43" s="5">
        <f t="shared" si="8"/>
        <v>1</v>
      </c>
      <c r="F43" s="6">
        <v>36</v>
      </c>
      <c r="G43" s="7">
        <f t="shared" si="9"/>
        <v>1</v>
      </c>
      <c r="H43" s="8">
        <v>36</v>
      </c>
      <c r="I43" s="9">
        <f t="shared" si="10"/>
        <v>1</v>
      </c>
      <c r="J43" s="10">
        <v>28</v>
      </c>
      <c r="K43" s="11">
        <f t="shared" si="11"/>
        <v>0.77777777777777779</v>
      </c>
      <c r="L43" s="1"/>
      <c r="M43" t="s">
        <v>144</v>
      </c>
    </row>
    <row r="44" spans="1:19" s="15" customFormat="1" x14ac:dyDescent="0.25">
      <c r="A44" s="322" t="s">
        <v>46</v>
      </c>
      <c r="B44" s="322"/>
      <c r="C44" s="12">
        <f>SUM(C37:C43)</f>
        <v>647</v>
      </c>
      <c r="D44" s="12">
        <f>SUM(D37:D43)</f>
        <v>298</v>
      </c>
      <c r="E44" s="13">
        <f t="shared" si="8"/>
        <v>0.46058732612055642</v>
      </c>
      <c r="F44" s="12">
        <f>SUM(F37:F43)</f>
        <v>442</v>
      </c>
      <c r="G44" s="13">
        <f t="shared" si="9"/>
        <v>0.68315301391035543</v>
      </c>
      <c r="H44" s="12">
        <f>SUM(H37:H43)</f>
        <v>644</v>
      </c>
      <c r="I44" s="13">
        <f t="shared" si="10"/>
        <v>0.99536321483771251</v>
      </c>
      <c r="J44" s="12">
        <f>SUM(J37:J43)</f>
        <v>179</v>
      </c>
      <c r="K44" s="13">
        <f t="shared" si="11"/>
        <v>0.27666151468315303</v>
      </c>
      <c r="L44" s="14"/>
      <c r="Q44" s="15">
        <v>170</v>
      </c>
      <c r="R44" s="15">
        <v>170</v>
      </c>
      <c r="S44" s="22">
        <f t="shared" ref="S44:S49" si="12">R44/Q44</f>
        <v>1</v>
      </c>
    </row>
    <row r="45" spans="1:19" x14ac:dyDescent="0.25">
      <c r="A45" s="320" t="s">
        <v>16</v>
      </c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1"/>
      <c r="Q45">
        <v>112</v>
      </c>
      <c r="R45">
        <v>111</v>
      </c>
      <c r="S45" s="22">
        <f t="shared" si="12"/>
        <v>0.9910714285714286</v>
      </c>
    </row>
    <row r="46" spans="1:19" x14ac:dyDescent="0.25">
      <c r="A46" s="16">
        <v>1</v>
      </c>
      <c r="B46" s="1" t="s">
        <v>63</v>
      </c>
      <c r="C46" s="16">
        <v>164</v>
      </c>
      <c r="D46" s="4">
        <v>164</v>
      </c>
      <c r="E46" s="5">
        <f t="shared" ref="E46:E51" si="13">D46/C46</f>
        <v>1</v>
      </c>
      <c r="F46" s="6">
        <v>164</v>
      </c>
      <c r="G46" s="7">
        <f t="shared" ref="G46:G51" si="14">F46/C46</f>
        <v>1</v>
      </c>
      <c r="H46" s="8">
        <v>164</v>
      </c>
      <c r="I46" s="9">
        <f t="shared" ref="I46:I51" si="15">H46/C46</f>
        <v>1</v>
      </c>
      <c r="J46" s="10">
        <v>164</v>
      </c>
      <c r="K46" s="11">
        <f>J46/H46</f>
        <v>1</v>
      </c>
      <c r="L46" s="1"/>
      <c r="M46" t="s">
        <v>144</v>
      </c>
      <c r="Q46">
        <v>81</v>
      </c>
      <c r="R46">
        <v>81</v>
      </c>
      <c r="S46" s="22">
        <f t="shared" si="12"/>
        <v>1</v>
      </c>
    </row>
    <row r="47" spans="1:19" x14ac:dyDescent="0.25">
      <c r="A47" s="16">
        <v>2</v>
      </c>
      <c r="B47" s="1" t="s">
        <v>64</v>
      </c>
      <c r="C47" s="16">
        <v>112</v>
      </c>
      <c r="D47" s="4">
        <v>112</v>
      </c>
      <c r="E47" s="5">
        <f t="shared" si="13"/>
        <v>1</v>
      </c>
      <c r="F47" s="6">
        <v>112</v>
      </c>
      <c r="G47" s="7">
        <f t="shared" si="14"/>
        <v>1</v>
      </c>
      <c r="H47" s="8">
        <v>112</v>
      </c>
      <c r="I47" s="9">
        <f t="shared" si="15"/>
        <v>1</v>
      </c>
      <c r="J47" s="10">
        <v>112</v>
      </c>
      <c r="K47" s="11">
        <f>J47/H47</f>
        <v>1</v>
      </c>
      <c r="L47" s="1"/>
      <c r="M47" t="s">
        <v>144</v>
      </c>
      <c r="Q47">
        <v>95</v>
      </c>
      <c r="R47">
        <v>95</v>
      </c>
      <c r="S47" s="22">
        <f t="shared" si="12"/>
        <v>1</v>
      </c>
    </row>
    <row r="48" spans="1:19" x14ac:dyDescent="0.25">
      <c r="A48" s="16">
        <v>3</v>
      </c>
      <c r="B48" s="1" t="s">
        <v>65</v>
      </c>
      <c r="C48" s="16">
        <v>76</v>
      </c>
      <c r="D48" s="4">
        <v>76</v>
      </c>
      <c r="E48" s="5">
        <f t="shared" si="13"/>
        <v>1</v>
      </c>
      <c r="F48" s="6">
        <v>76</v>
      </c>
      <c r="G48" s="7">
        <f t="shared" si="14"/>
        <v>1</v>
      </c>
      <c r="H48" s="8">
        <v>76</v>
      </c>
      <c r="I48" s="9">
        <f t="shared" si="15"/>
        <v>1</v>
      </c>
      <c r="J48" s="10">
        <v>76</v>
      </c>
      <c r="K48" s="11">
        <f t="shared" ref="K48:K49" si="16">J48/H48</f>
        <v>1</v>
      </c>
      <c r="L48" s="1"/>
      <c r="M48" t="s">
        <v>144</v>
      </c>
      <c r="Q48">
        <v>48</v>
      </c>
      <c r="R48">
        <v>42</v>
      </c>
      <c r="S48" s="22">
        <f t="shared" si="12"/>
        <v>0.875</v>
      </c>
    </row>
    <row r="49" spans="1:19" x14ac:dyDescent="0.25">
      <c r="A49" s="16">
        <v>4</v>
      </c>
      <c r="B49" s="1" t="s">
        <v>66</v>
      </c>
      <c r="C49" s="16">
        <v>95</v>
      </c>
      <c r="D49" s="4">
        <v>95</v>
      </c>
      <c r="E49" s="5">
        <f t="shared" si="13"/>
        <v>1</v>
      </c>
      <c r="F49" s="6">
        <v>95</v>
      </c>
      <c r="G49" s="7">
        <f t="shared" si="14"/>
        <v>1</v>
      </c>
      <c r="H49" s="8">
        <v>95</v>
      </c>
      <c r="I49" s="9">
        <f t="shared" si="15"/>
        <v>1</v>
      </c>
      <c r="J49" s="10">
        <v>95</v>
      </c>
      <c r="K49" s="11">
        <f t="shared" si="16"/>
        <v>1</v>
      </c>
      <c r="L49" s="1"/>
      <c r="M49" t="s">
        <v>144</v>
      </c>
      <c r="Q49">
        <f>SUM(Q44:Q48)</f>
        <v>506</v>
      </c>
      <c r="R49">
        <f>SUM(R44:R48)</f>
        <v>499</v>
      </c>
      <c r="S49" s="22">
        <f t="shared" si="12"/>
        <v>0.98616600790513831</v>
      </c>
    </row>
    <row r="50" spans="1:19" x14ac:dyDescent="0.25">
      <c r="A50" s="16">
        <v>5</v>
      </c>
      <c r="B50" s="1" t="s">
        <v>67</v>
      </c>
      <c r="C50" s="16">
        <v>49</v>
      </c>
      <c r="D50" s="4">
        <v>49</v>
      </c>
      <c r="E50" s="5">
        <f t="shared" si="13"/>
        <v>1</v>
      </c>
      <c r="F50" s="6">
        <v>49</v>
      </c>
      <c r="G50" s="7">
        <f t="shared" si="14"/>
        <v>1</v>
      </c>
      <c r="H50" s="8">
        <v>49</v>
      </c>
      <c r="I50" s="9">
        <f t="shared" si="15"/>
        <v>1</v>
      </c>
      <c r="J50" s="10">
        <v>49</v>
      </c>
      <c r="K50" s="11">
        <f>J50/H50</f>
        <v>1</v>
      </c>
      <c r="L50" s="1"/>
      <c r="M50" t="s">
        <v>144</v>
      </c>
    </row>
    <row r="51" spans="1:19" s="15" customFormat="1" x14ac:dyDescent="0.25">
      <c r="A51" s="322" t="s">
        <v>46</v>
      </c>
      <c r="B51" s="322"/>
      <c r="C51" s="12">
        <f>SUM(C46:C50)</f>
        <v>496</v>
      </c>
      <c r="D51" s="12">
        <f>SUM(D46:D50)</f>
        <v>496</v>
      </c>
      <c r="E51" s="13">
        <f t="shared" si="13"/>
        <v>1</v>
      </c>
      <c r="F51" s="12">
        <f>SUM(F46:F50)</f>
        <v>496</v>
      </c>
      <c r="G51" s="13">
        <f t="shared" si="14"/>
        <v>1</v>
      </c>
      <c r="H51" s="12">
        <f>SUM(H46:H50)</f>
        <v>496</v>
      </c>
      <c r="I51" s="13">
        <f t="shared" si="15"/>
        <v>1</v>
      </c>
      <c r="J51" s="12">
        <f>SUM(J46:J50)</f>
        <v>496</v>
      </c>
      <c r="K51" s="13">
        <f>J51/C51</f>
        <v>1</v>
      </c>
      <c r="L51" s="14"/>
    </row>
    <row r="52" spans="1:19" x14ac:dyDescent="0.25">
      <c r="A52" s="313" t="s">
        <v>68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5"/>
      <c r="L52" s="1"/>
    </row>
    <row r="53" spans="1:19" x14ac:dyDescent="0.25">
      <c r="A53" s="16">
        <v>1</v>
      </c>
      <c r="B53" s="1" t="s">
        <v>69</v>
      </c>
      <c r="C53" s="16">
        <v>248</v>
      </c>
      <c r="D53" s="4">
        <v>248</v>
      </c>
      <c r="E53" s="19">
        <f>D53/C53</f>
        <v>1</v>
      </c>
      <c r="F53" s="6">
        <v>248</v>
      </c>
      <c r="G53" s="20">
        <f t="shared" ref="G53:G71" si="17">F53/C53</f>
        <v>1</v>
      </c>
      <c r="H53" s="8">
        <v>248</v>
      </c>
      <c r="I53" s="21">
        <f t="shared" ref="I53:I71" si="18">H53/C53</f>
        <v>1</v>
      </c>
      <c r="J53" s="10">
        <v>206</v>
      </c>
      <c r="K53" s="11">
        <f t="shared" ref="K53:K71" si="19">J53/C53</f>
        <v>0.83064516129032262</v>
      </c>
      <c r="L53" s="1"/>
      <c r="M53" t="s">
        <v>197</v>
      </c>
    </row>
    <row r="54" spans="1:19" x14ac:dyDescent="0.25">
      <c r="A54" s="16">
        <v>2</v>
      </c>
      <c r="B54" s="1" t="s">
        <v>70</v>
      </c>
      <c r="C54" s="16">
        <v>74</v>
      </c>
      <c r="D54" s="4">
        <v>74</v>
      </c>
      <c r="E54" s="19">
        <f t="shared" ref="E54:E70" si="20">D54/C54</f>
        <v>1</v>
      </c>
      <c r="F54" s="6">
        <v>74</v>
      </c>
      <c r="G54" s="7">
        <f t="shared" si="17"/>
        <v>1</v>
      </c>
      <c r="H54" s="8">
        <v>74</v>
      </c>
      <c r="I54" s="9">
        <f t="shared" si="18"/>
        <v>1</v>
      </c>
      <c r="J54" s="10">
        <v>39</v>
      </c>
      <c r="K54" s="11">
        <f t="shared" si="19"/>
        <v>0.52702702702702697</v>
      </c>
      <c r="L54" s="1"/>
      <c r="M54" t="s">
        <v>194</v>
      </c>
    </row>
    <row r="55" spans="1:19" x14ac:dyDescent="0.25">
      <c r="A55" s="16">
        <v>3</v>
      </c>
      <c r="B55" s="1" t="s">
        <v>71</v>
      </c>
      <c r="C55" s="16">
        <v>62</v>
      </c>
      <c r="D55" s="4">
        <v>62</v>
      </c>
      <c r="E55" s="19">
        <f t="shared" si="20"/>
        <v>1</v>
      </c>
      <c r="F55" s="6">
        <v>62</v>
      </c>
      <c r="G55" s="7">
        <f t="shared" si="17"/>
        <v>1</v>
      </c>
      <c r="H55" s="8">
        <v>62</v>
      </c>
      <c r="I55" s="9">
        <f t="shared" si="18"/>
        <v>1</v>
      </c>
      <c r="J55" s="10">
        <v>53</v>
      </c>
      <c r="K55" s="11">
        <f t="shared" si="19"/>
        <v>0.85483870967741937</v>
      </c>
      <c r="L55" s="1"/>
      <c r="M55" t="s">
        <v>198</v>
      </c>
    </row>
    <row r="56" spans="1:19" x14ac:dyDescent="0.25">
      <c r="A56" s="16">
        <v>4</v>
      </c>
      <c r="B56" s="1" t="s">
        <v>72</v>
      </c>
      <c r="C56" s="16">
        <v>49</v>
      </c>
      <c r="D56" s="4">
        <v>49</v>
      </c>
      <c r="E56" s="19">
        <f t="shared" si="20"/>
        <v>1</v>
      </c>
      <c r="F56" s="6">
        <v>49</v>
      </c>
      <c r="G56" s="20">
        <f t="shared" si="17"/>
        <v>1</v>
      </c>
      <c r="H56" s="8">
        <v>49</v>
      </c>
      <c r="I56" s="9">
        <f t="shared" si="18"/>
        <v>1</v>
      </c>
      <c r="J56" s="10">
        <v>24</v>
      </c>
      <c r="K56" s="11">
        <f t="shared" si="19"/>
        <v>0.48979591836734693</v>
      </c>
      <c r="L56" s="1"/>
      <c r="M56" t="s">
        <v>199</v>
      </c>
    </row>
    <row r="57" spans="1:19" x14ac:dyDescent="0.25">
      <c r="A57" s="16">
        <v>5</v>
      </c>
      <c r="B57" s="1" t="s">
        <v>73</v>
      </c>
      <c r="C57" s="16">
        <v>53</v>
      </c>
      <c r="D57" s="4">
        <v>53</v>
      </c>
      <c r="E57" s="19">
        <f t="shared" si="20"/>
        <v>1</v>
      </c>
      <c r="F57" s="6">
        <v>53</v>
      </c>
      <c r="G57" s="7">
        <f t="shared" si="17"/>
        <v>1</v>
      </c>
      <c r="H57" s="8">
        <v>53</v>
      </c>
      <c r="I57" s="9">
        <f t="shared" si="18"/>
        <v>1</v>
      </c>
      <c r="J57" s="10">
        <v>53</v>
      </c>
      <c r="K57" s="11">
        <f t="shared" si="19"/>
        <v>1</v>
      </c>
      <c r="L57" s="1"/>
      <c r="M57" t="s">
        <v>200</v>
      </c>
    </row>
    <row r="58" spans="1:19" x14ac:dyDescent="0.25">
      <c r="A58" s="16">
        <v>6</v>
      </c>
      <c r="B58" s="1" t="s">
        <v>74</v>
      </c>
      <c r="C58" s="16">
        <v>22</v>
      </c>
      <c r="D58" s="4">
        <v>22</v>
      </c>
      <c r="E58" s="19">
        <f t="shared" si="20"/>
        <v>1</v>
      </c>
      <c r="F58" s="6">
        <v>22</v>
      </c>
      <c r="G58" s="7">
        <f t="shared" si="17"/>
        <v>1</v>
      </c>
      <c r="H58" s="8">
        <v>22</v>
      </c>
      <c r="I58" s="9">
        <f t="shared" si="18"/>
        <v>1</v>
      </c>
      <c r="J58" s="10">
        <v>20</v>
      </c>
      <c r="K58" s="11">
        <f t="shared" si="19"/>
        <v>0.90909090909090906</v>
      </c>
      <c r="L58" s="1"/>
      <c r="M58" t="s">
        <v>194</v>
      </c>
    </row>
    <row r="59" spans="1:19" x14ac:dyDescent="0.25">
      <c r="A59" s="16">
        <v>7</v>
      </c>
      <c r="B59" s="1" t="s">
        <v>75</v>
      </c>
      <c r="C59" s="16">
        <v>57</v>
      </c>
      <c r="D59" s="4">
        <v>57</v>
      </c>
      <c r="E59" s="19">
        <f t="shared" si="20"/>
        <v>1</v>
      </c>
      <c r="F59" s="6">
        <v>57</v>
      </c>
      <c r="G59" s="7">
        <f t="shared" si="17"/>
        <v>1</v>
      </c>
      <c r="H59" s="8">
        <v>57</v>
      </c>
      <c r="I59" s="9">
        <f t="shared" si="18"/>
        <v>1</v>
      </c>
      <c r="J59" s="10">
        <v>29</v>
      </c>
      <c r="K59" s="11">
        <f t="shared" si="19"/>
        <v>0.50877192982456143</v>
      </c>
      <c r="L59" s="1"/>
      <c r="M59" t="s">
        <v>201</v>
      </c>
    </row>
    <row r="60" spans="1:19" x14ac:dyDescent="0.25">
      <c r="A60" s="16">
        <v>8</v>
      </c>
      <c r="B60" s="1" t="s">
        <v>76</v>
      </c>
      <c r="C60" s="16">
        <v>24</v>
      </c>
      <c r="D60" s="4">
        <v>24</v>
      </c>
      <c r="E60" s="19">
        <f t="shared" si="20"/>
        <v>1</v>
      </c>
      <c r="F60" s="6">
        <v>24</v>
      </c>
      <c r="G60" s="7">
        <f t="shared" si="17"/>
        <v>1</v>
      </c>
      <c r="H60" s="8">
        <v>24</v>
      </c>
      <c r="I60" s="9">
        <f t="shared" si="18"/>
        <v>1</v>
      </c>
      <c r="J60" s="10">
        <v>3</v>
      </c>
      <c r="K60" s="11">
        <f t="shared" si="19"/>
        <v>0.125</v>
      </c>
      <c r="L60" s="1"/>
      <c r="M60" t="s">
        <v>202</v>
      </c>
    </row>
    <row r="61" spans="1:19" x14ac:dyDescent="0.25">
      <c r="A61" s="16">
        <v>9</v>
      </c>
      <c r="B61" s="1" t="s">
        <v>77</v>
      </c>
      <c r="C61" s="16">
        <v>31</v>
      </c>
      <c r="D61" s="4">
        <v>31</v>
      </c>
      <c r="E61" s="19">
        <f t="shared" si="20"/>
        <v>1</v>
      </c>
      <c r="F61" s="6">
        <v>31</v>
      </c>
      <c r="G61" s="7">
        <f t="shared" si="17"/>
        <v>1</v>
      </c>
      <c r="H61" s="8">
        <v>31</v>
      </c>
      <c r="I61" s="9">
        <f t="shared" si="18"/>
        <v>1</v>
      </c>
      <c r="J61" s="10">
        <v>6</v>
      </c>
      <c r="K61" s="11">
        <f t="shared" si="19"/>
        <v>0.19354838709677419</v>
      </c>
      <c r="L61" s="1"/>
      <c r="M61" t="s">
        <v>194</v>
      </c>
    </row>
    <row r="62" spans="1:19" x14ac:dyDescent="0.25">
      <c r="A62" s="16">
        <v>10</v>
      </c>
      <c r="B62" s="1" t="s">
        <v>78</v>
      </c>
      <c r="C62" s="16">
        <v>9</v>
      </c>
      <c r="D62" s="4">
        <v>9</v>
      </c>
      <c r="E62" s="19">
        <f t="shared" si="20"/>
        <v>1</v>
      </c>
      <c r="F62" s="6">
        <v>9</v>
      </c>
      <c r="G62" s="7">
        <f t="shared" si="17"/>
        <v>1</v>
      </c>
      <c r="H62" s="8">
        <v>9</v>
      </c>
      <c r="I62" s="9">
        <f t="shared" si="18"/>
        <v>1</v>
      </c>
      <c r="J62" s="10">
        <v>1</v>
      </c>
      <c r="K62" s="11">
        <f t="shared" si="19"/>
        <v>0.1111111111111111</v>
      </c>
      <c r="L62" s="1"/>
      <c r="M62" t="s">
        <v>202</v>
      </c>
    </row>
    <row r="63" spans="1:19" x14ac:dyDescent="0.25">
      <c r="A63" s="16">
        <v>11</v>
      </c>
      <c r="B63" s="1" t="s">
        <v>79</v>
      </c>
      <c r="C63" s="16">
        <v>10</v>
      </c>
      <c r="D63" s="4">
        <v>10</v>
      </c>
      <c r="E63" s="19">
        <f t="shared" si="20"/>
        <v>1</v>
      </c>
      <c r="F63" s="6">
        <v>10</v>
      </c>
      <c r="G63" s="7">
        <f t="shared" si="17"/>
        <v>1</v>
      </c>
      <c r="H63" s="8">
        <v>10</v>
      </c>
      <c r="I63" s="9">
        <f t="shared" si="18"/>
        <v>1</v>
      </c>
      <c r="J63" s="10">
        <v>3</v>
      </c>
      <c r="K63" s="11">
        <f t="shared" si="19"/>
        <v>0.3</v>
      </c>
      <c r="L63" s="1"/>
      <c r="M63" t="s">
        <v>204</v>
      </c>
    </row>
    <row r="64" spans="1:19" x14ac:dyDescent="0.25">
      <c r="A64" s="16">
        <v>12</v>
      </c>
      <c r="B64" s="1" t="s">
        <v>80</v>
      </c>
      <c r="C64" s="16">
        <v>11</v>
      </c>
      <c r="D64" s="4">
        <v>11</v>
      </c>
      <c r="E64" s="19">
        <f t="shared" si="20"/>
        <v>1</v>
      </c>
      <c r="F64" s="6">
        <v>11</v>
      </c>
      <c r="G64" s="7">
        <f t="shared" si="17"/>
        <v>1</v>
      </c>
      <c r="H64" s="8">
        <v>11</v>
      </c>
      <c r="I64" s="9">
        <f t="shared" si="18"/>
        <v>1</v>
      </c>
      <c r="J64" s="10">
        <v>11</v>
      </c>
      <c r="K64" s="11">
        <f t="shared" si="19"/>
        <v>1</v>
      </c>
      <c r="L64" s="1"/>
      <c r="M64" t="s">
        <v>194</v>
      </c>
    </row>
    <row r="65" spans="1:13" x14ac:dyDescent="0.25">
      <c r="A65" s="16">
        <v>13</v>
      </c>
      <c r="B65" s="1" t="s">
        <v>81</v>
      </c>
      <c r="C65" s="16">
        <v>7</v>
      </c>
      <c r="D65" s="4">
        <v>7</v>
      </c>
      <c r="E65" s="19">
        <f t="shared" si="20"/>
        <v>1</v>
      </c>
      <c r="F65" s="6">
        <v>7</v>
      </c>
      <c r="G65" s="7">
        <f t="shared" si="17"/>
        <v>1</v>
      </c>
      <c r="H65" s="8">
        <v>7</v>
      </c>
      <c r="I65" s="9">
        <f t="shared" si="18"/>
        <v>1</v>
      </c>
      <c r="J65" s="10">
        <v>7</v>
      </c>
      <c r="K65" s="11">
        <f t="shared" si="19"/>
        <v>1</v>
      </c>
      <c r="L65" s="1"/>
      <c r="M65" t="s">
        <v>194</v>
      </c>
    </row>
    <row r="66" spans="1:13" x14ac:dyDescent="0.25">
      <c r="A66" s="16">
        <v>14</v>
      </c>
      <c r="B66" s="1" t="s">
        <v>82</v>
      </c>
      <c r="C66" s="16">
        <v>8</v>
      </c>
      <c r="D66" s="4">
        <v>8</v>
      </c>
      <c r="E66" s="19">
        <f t="shared" si="20"/>
        <v>1</v>
      </c>
      <c r="F66" s="6">
        <v>8</v>
      </c>
      <c r="G66" s="7">
        <f t="shared" si="17"/>
        <v>1</v>
      </c>
      <c r="H66" s="8">
        <v>8</v>
      </c>
      <c r="I66" s="9">
        <f t="shared" si="18"/>
        <v>1</v>
      </c>
      <c r="J66" s="10">
        <v>6</v>
      </c>
      <c r="K66" s="11">
        <f t="shared" si="19"/>
        <v>0.75</v>
      </c>
      <c r="L66" s="1"/>
      <c r="M66" t="s">
        <v>202</v>
      </c>
    </row>
    <row r="67" spans="1:13" x14ac:dyDescent="0.25">
      <c r="A67" s="16">
        <v>15</v>
      </c>
      <c r="B67" s="1" t="s">
        <v>83</v>
      </c>
      <c r="C67" s="16">
        <v>21</v>
      </c>
      <c r="D67" s="4">
        <v>21</v>
      </c>
      <c r="E67" s="19">
        <f t="shared" si="20"/>
        <v>1</v>
      </c>
      <c r="F67" s="6">
        <v>21</v>
      </c>
      <c r="G67" s="7">
        <f t="shared" si="17"/>
        <v>1</v>
      </c>
      <c r="H67" s="8">
        <v>21</v>
      </c>
      <c r="I67" s="9">
        <f t="shared" si="18"/>
        <v>1</v>
      </c>
      <c r="J67" s="10">
        <v>0</v>
      </c>
      <c r="K67" s="11">
        <f t="shared" si="19"/>
        <v>0</v>
      </c>
      <c r="L67" s="1"/>
      <c r="M67" t="s">
        <v>202</v>
      </c>
    </row>
    <row r="68" spans="1:13" x14ac:dyDescent="0.25">
      <c r="A68" s="16">
        <v>16</v>
      </c>
      <c r="B68" s="1" t="s">
        <v>84</v>
      </c>
      <c r="C68" s="16">
        <v>14</v>
      </c>
      <c r="D68" s="4">
        <v>14</v>
      </c>
      <c r="E68" s="19">
        <f t="shared" si="20"/>
        <v>1</v>
      </c>
      <c r="F68" s="6">
        <v>14</v>
      </c>
      <c r="G68" s="7">
        <f t="shared" si="17"/>
        <v>1</v>
      </c>
      <c r="H68" s="8">
        <v>14</v>
      </c>
      <c r="I68" s="9">
        <f t="shared" si="18"/>
        <v>1</v>
      </c>
      <c r="J68" s="10">
        <v>8</v>
      </c>
      <c r="K68" s="11">
        <f t="shared" si="19"/>
        <v>0.5714285714285714</v>
      </c>
      <c r="L68" s="1"/>
      <c r="M68" t="s">
        <v>153</v>
      </c>
    </row>
    <row r="69" spans="1:13" x14ac:dyDescent="0.25">
      <c r="A69" s="16">
        <v>17</v>
      </c>
      <c r="B69" s="1" t="s">
        <v>85</v>
      </c>
      <c r="C69" s="16">
        <v>6</v>
      </c>
      <c r="D69" s="4">
        <v>6</v>
      </c>
      <c r="E69" s="19">
        <f t="shared" si="20"/>
        <v>1</v>
      </c>
      <c r="F69" s="6">
        <v>6</v>
      </c>
      <c r="G69" s="7">
        <f t="shared" si="17"/>
        <v>1</v>
      </c>
      <c r="H69" s="8">
        <v>6</v>
      </c>
      <c r="I69" s="9">
        <f t="shared" si="18"/>
        <v>1</v>
      </c>
      <c r="J69" s="10">
        <v>0</v>
      </c>
      <c r="K69" s="11">
        <f t="shared" si="19"/>
        <v>0</v>
      </c>
      <c r="L69" s="1"/>
      <c r="M69" t="s">
        <v>153</v>
      </c>
    </row>
    <row r="70" spans="1:13" x14ac:dyDescent="0.25">
      <c r="A70" s="16">
        <v>18</v>
      </c>
      <c r="B70" s="1" t="s">
        <v>86</v>
      </c>
      <c r="C70" s="16">
        <v>3</v>
      </c>
      <c r="D70" s="4">
        <v>3</v>
      </c>
      <c r="E70" s="19">
        <f t="shared" si="20"/>
        <v>1</v>
      </c>
      <c r="F70" s="6">
        <v>3</v>
      </c>
      <c r="G70" s="7">
        <f t="shared" si="17"/>
        <v>1</v>
      </c>
      <c r="H70" s="8">
        <v>3</v>
      </c>
      <c r="I70" s="9">
        <f t="shared" si="18"/>
        <v>1</v>
      </c>
      <c r="J70" s="10">
        <v>0</v>
      </c>
      <c r="K70" s="11">
        <f t="shared" si="19"/>
        <v>0</v>
      </c>
      <c r="L70" s="1"/>
      <c r="M70" t="s">
        <v>153</v>
      </c>
    </row>
    <row r="71" spans="1:13" s="15" customFormat="1" x14ac:dyDescent="0.25">
      <c r="A71" s="322" t="s">
        <v>46</v>
      </c>
      <c r="B71" s="322"/>
      <c r="C71" s="12">
        <f>SUM(C53:C70)</f>
        <v>709</v>
      </c>
      <c r="D71" s="12">
        <f>SUM(D53:D70)</f>
        <v>709</v>
      </c>
      <c r="E71" s="13">
        <f>D71/C71</f>
        <v>1</v>
      </c>
      <c r="F71" s="12">
        <f>SUM(F53:F70)</f>
        <v>709</v>
      </c>
      <c r="G71" s="13">
        <f t="shared" si="17"/>
        <v>1</v>
      </c>
      <c r="H71" s="12">
        <f>SUM(H53:H70)</f>
        <v>709</v>
      </c>
      <c r="I71" s="13">
        <f t="shared" si="18"/>
        <v>1</v>
      </c>
      <c r="J71" s="12">
        <f>SUM(J53:J70)</f>
        <v>469</v>
      </c>
      <c r="K71" s="13">
        <f t="shared" si="19"/>
        <v>0.66149506346967557</v>
      </c>
      <c r="L71" s="14"/>
    </row>
    <row r="72" spans="1:13" x14ac:dyDescent="0.25">
      <c r="A72" s="313" t="s">
        <v>18</v>
      </c>
      <c r="B72" s="314"/>
      <c r="C72" s="314"/>
      <c r="D72" s="314"/>
      <c r="E72" s="314"/>
      <c r="F72" s="314"/>
      <c r="G72" s="314"/>
      <c r="H72" s="314"/>
      <c r="I72" s="314"/>
      <c r="J72" s="314"/>
      <c r="K72" s="314"/>
      <c r="L72" s="26"/>
    </row>
    <row r="73" spans="1:13" x14ac:dyDescent="0.25">
      <c r="A73" s="16">
        <v>1</v>
      </c>
      <c r="B73" s="1" t="s">
        <v>87</v>
      </c>
      <c r="C73" s="16">
        <v>57</v>
      </c>
      <c r="D73" s="4">
        <v>57</v>
      </c>
      <c r="E73" s="5">
        <f>D73/C73</f>
        <v>1</v>
      </c>
      <c r="F73" s="6">
        <v>57</v>
      </c>
      <c r="G73" s="7">
        <f t="shared" ref="G73:G85" si="21">F73/C73</f>
        <v>1</v>
      </c>
      <c r="H73" s="8">
        <v>57</v>
      </c>
      <c r="I73" s="9">
        <f t="shared" ref="I73:I85" si="22">H73/C73</f>
        <v>1</v>
      </c>
      <c r="J73" s="10">
        <v>8</v>
      </c>
      <c r="K73" s="11">
        <f t="shared" ref="K73:K85" si="23">J73/C73</f>
        <v>0.14035087719298245</v>
      </c>
      <c r="L73" s="1"/>
      <c r="M73" t="s">
        <v>205</v>
      </c>
    </row>
    <row r="74" spans="1:13" x14ac:dyDescent="0.25">
      <c r="A74" s="16">
        <v>2</v>
      </c>
      <c r="B74" s="1" t="s">
        <v>88</v>
      </c>
      <c r="C74" s="16">
        <v>102</v>
      </c>
      <c r="D74" s="4">
        <v>102</v>
      </c>
      <c r="E74" s="5">
        <f t="shared" ref="E74:E84" si="24">D74/C74</f>
        <v>1</v>
      </c>
      <c r="F74" s="6">
        <v>102</v>
      </c>
      <c r="G74" s="7">
        <f t="shared" si="21"/>
        <v>1</v>
      </c>
      <c r="H74" s="8">
        <v>102</v>
      </c>
      <c r="I74" s="9">
        <f t="shared" si="22"/>
        <v>1</v>
      </c>
      <c r="J74" s="10">
        <v>77</v>
      </c>
      <c r="K74" s="11">
        <f t="shared" si="23"/>
        <v>0.75490196078431371</v>
      </c>
      <c r="L74" s="1"/>
      <c r="M74" t="s">
        <v>205</v>
      </c>
    </row>
    <row r="75" spans="1:13" x14ac:dyDescent="0.25">
      <c r="A75" s="16">
        <v>3</v>
      </c>
      <c r="B75" s="1" t="s">
        <v>89</v>
      </c>
      <c r="C75" s="16">
        <v>13</v>
      </c>
      <c r="D75" s="4">
        <v>13</v>
      </c>
      <c r="E75" s="5">
        <f t="shared" si="24"/>
        <v>1</v>
      </c>
      <c r="F75" s="6">
        <v>13</v>
      </c>
      <c r="G75" s="7">
        <f t="shared" si="21"/>
        <v>1</v>
      </c>
      <c r="H75" s="8">
        <v>13</v>
      </c>
      <c r="I75" s="9">
        <f t="shared" si="22"/>
        <v>1</v>
      </c>
      <c r="J75" s="10">
        <v>13</v>
      </c>
      <c r="K75" s="11">
        <f t="shared" si="23"/>
        <v>1</v>
      </c>
      <c r="L75" s="1"/>
      <c r="M75" t="s">
        <v>205</v>
      </c>
    </row>
    <row r="76" spans="1:13" x14ac:dyDescent="0.25">
      <c r="A76" s="16">
        <v>4</v>
      </c>
      <c r="B76" s="1" t="s">
        <v>90</v>
      </c>
      <c r="C76" s="16">
        <v>24</v>
      </c>
      <c r="D76" s="4">
        <v>24</v>
      </c>
      <c r="E76" s="5">
        <f t="shared" si="24"/>
        <v>1</v>
      </c>
      <c r="F76" s="6">
        <v>24</v>
      </c>
      <c r="G76" s="7">
        <f t="shared" si="21"/>
        <v>1</v>
      </c>
      <c r="H76" s="8">
        <v>24</v>
      </c>
      <c r="I76" s="9">
        <f t="shared" si="22"/>
        <v>1</v>
      </c>
      <c r="J76" s="10">
        <v>20</v>
      </c>
      <c r="K76" s="11">
        <f t="shared" si="23"/>
        <v>0.83333333333333337</v>
      </c>
      <c r="L76" s="1"/>
      <c r="M76" t="s">
        <v>205</v>
      </c>
    </row>
    <row r="77" spans="1:13" x14ac:dyDescent="0.25">
      <c r="A77" s="16">
        <v>5</v>
      </c>
      <c r="B77" s="1" t="s">
        <v>91</v>
      </c>
      <c r="C77" s="16">
        <v>167</v>
      </c>
      <c r="D77" s="4">
        <v>167</v>
      </c>
      <c r="E77" s="5">
        <f t="shared" si="24"/>
        <v>1</v>
      </c>
      <c r="F77" s="6">
        <v>167</v>
      </c>
      <c r="G77" s="7">
        <f t="shared" si="21"/>
        <v>1</v>
      </c>
      <c r="H77" s="8">
        <v>167</v>
      </c>
      <c r="I77" s="9">
        <f t="shared" si="22"/>
        <v>1</v>
      </c>
      <c r="J77" s="10">
        <v>97</v>
      </c>
      <c r="K77" s="11">
        <f t="shared" si="23"/>
        <v>0.58083832335329344</v>
      </c>
      <c r="L77" s="1"/>
      <c r="M77" t="s">
        <v>208</v>
      </c>
    </row>
    <row r="78" spans="1:13" x14ac:dyDescent="0.25">
      <c r="A78" s="16">
        <v>6</v>
      </c>
      <c r="B78" s="1" t="s">
        <v>92</v>
      </c>
      <c r="C78" s="16">
        <v>55</v>
      </c>
      <c r="D78" s="4">
        <v>55</v>
      </c>
      <c r="E78" s="5">
        <f t="shared" si="24"/>
        <v>1</v>
      </c>
      <c r="F78" s="6">
        <v>55</v>
      </c>
      <c r="G78" s="7">
        <f t="shared" si="21"/>
        <v>1</v>
      </c>
      <c r="H78" s="8">
        <v>55</v>
      </c>
      <c r="I78" s="9">
        <f t="shared" si="22"/>
        <v>1</v>
      </c>
      <c r="J78" s="10">
        <v>55</v>
      </c>
      <c r="K78" s="11">
        <f t="shared" si="23"/>
        <v>1</v>
      </c>
      <c r="L78" s="1"/>
      <c r="M78" t="s">
        <v>144</v>
      </c>
    </row>
    <row r="79" spans="1:13" x14ac:dyDescent="0.25">
      <c r="A79" s="16">
        <v>7</v>
      </c>
      <c r="B79" s="1" t="s">
        <v>93</v>
      </c>
      <c r="C79" s="16">
        <v>36</v>
      </c>
      <c r="D79" s="4">
        <v>36</v>
      </c>
      <c r="E79" s="5">
        <f t="shared" si="24"/>
        <v>1</v>
      </c>
      <c r="F79" s="6">
        <v>36</v>
      </c>
      <c r="G79" s="7">
        <f t="shared" si="21"/>
        <v>1</v>
      </c>
      <c r="H79" s="8">
        <v>36</v>
      </c>
      <c r="I79" s="9">
        <f t="shared" si="22"/>
        <v>1</v>
      </c>
      <c r="J79" s="10">
        <v>27</v>
      </c>
      <c r="K79" s="11">
        <f t="shared" si="23"/>
        <v>0.75</v>
      </c>
      <c r="L79" s="1"/>
      <c r="M79" t="s">
        <v>205</v>
      </c>
    </row>
    <row r="80" spans="1:13" x14ac:dyDescent="0.25">
      <c r="A80" s="16">
        <v>8</v>
      </c>
      <c r="B80" s="1" t="s">
        <v>94</v>
      </c>
      <c r="C80" s="16">
        <v>25</v>
      </c>
      <c r="D80" s="4">
        <v>25</v>
      </c>
      <c r="E80" s="5">
        <f t="shared" si="24"/>
        <v>1</v>
      </c>
      <c r="F80" s="6">
        <v>25</v>
      </c>
      <c r="G80" s="7">
        <f t="shared" si="21"/>
        <v>1</v>
      </c>
      <c r="H80" s="8">
        <v>25</v>
      </c>
      <c r="I80" s="9">
        <f t="shared" si="22"/>
        <v>1</v>
      </c>
      <c r="J80" s="10">
        <v>25</v>
      </c>
      <c r="K80" s="11">
        <f t="shared" si="23"/>
        <v>1</v>
      </c>
      <c r="L80" s="1"/>
      <c r="M80" t="s">
        <v>205</v>
      </c>
    </row>
    <row r="81" spans="1:13" x14ac:dyDescent="0.25">
      <c r="A81" s="16">
        <v>9</v>
      </c>
      <c r="B81" s="1" t="s">
        <v>95</v>
      </c>
      <c r="C81" s="16">
        <v>58</v>
      </c>
      <c r="D81" s="4">
        <v>58</v>
      </c>
      <c r="E81" s="5">
        <f t="shared" si="24"/>
        <v>1</v>
      </c>
      <c r="F81" s="6">
        <v>58</v>
      </c>
      <c r="G81" s="7">
        <f t="shared" si="21"/>
        <v>1</v>
      </c>
      <c r="H81" s="8">
        <v>58</v>
      </c>
      <c r="I81" s="9">
        <f t="shared" si="22"/>
        <v>1</v>
      </c>
      <c r="J81" s="10">
        <v>23</v>
      </c>
      <c r="K81" s="11">
        <f t="shared" si="23"/>
        <v>0.39655172413793105</v>
      </c>
      <c r="L81" s="1"/>
      <c r="M81" t="s">
        <v>205</v>
      </c>
    </row>
    <row r="82" spans="1:13" x14ac:dyDescent="0.25">
      <c r="A82" s="16">
        <v>10</v>
      </c>
      <c r="B82" s="1" t="s">
        <v>96</v>
      </c>
      <c r="C82" s="16">
        <v>110</v>
      </c>
      <c r="D82" s="4">
        <v>110</v>
      </c>
      <c r="E82" s="5">
        <f t="shared" si="24"/>
        <v>1</v>
      </c>
      <c r="F82" s="6">
        <v>110</v>
      </c>
      <c r="G82" s="7">
        <f t="shared" si="21"/>
        <v>1</v>
      </c>
      <c r="H82" s="8">
        <v>110</v>
      </c>
      <c r="I82" s="9">
        <f t="shared" si="22"/>
        <v>1</v>
      </c>
      <c r="J82" s="10">
        <v>79</v>
      </c>
      <c r="K82" s="11">
        <f t="shared" si="23"/>
        <v>0.71818181818181814</v>
      </c>
      <c r="L82" s="1"/>
      <c r="M82" t="s">
        <v>210</v>
      </c>
    </row>
    <row r="83" spans="1:13" x14ac:dyDescent="0.25">
      <c r="A83" s="16">
        <v>11</v>
      </c>
      <c r="B83" s="1" t="s">
        <v>97</v>
      </c>
      <c r="C83" s="16">
        <v>25</v>
      </c>
      <c r="D83" s="4">
        <v>25</v>
      </c>
      <c r="E83" s="5">
        <f t="shared" si="24"/>
        <v>1</v>
      </c>
      <c r="F83" s="6">
        <v>25</v>
      </c>
      <c r="G83" s="7">
        <f t="shared" si="21"/>
        <v>1</v>
      </c>
      <c r="H83" s="8">
        <v>25</v>
      </c>
      <c r="I83" s="9">
        <f t="shared" si="22"/>
        <v>1</v>
      </c>
      <c r="J83" s="10">
        <v>15</v>
      </c>
      <c r="K83" s="11">
        <f t="shared" si="23"/>
        <v>0.6</v>
      </c>
      <c r="L83" s="1"/>
      <c r="M83" t="s">
        <v>205</v>
      </c>
    </row>
    <row r="84" spans="1:13" x14ac:dyDescent="0.25">
      <c r="A84" s="16">
        <v>12</v>
      </c>
      <c r="B84" s="1" t="s">
        <v>98</v>
      </c>
      <c r="C84" s="16">
        <v>28</v>
      </c>
      <c r="D84" s="4">
        <v>28</v>
      </c>
      <c r="E84" s="5">
        <f t="shared" si="24"/>
        <v>1</v>
      </c>
      <c r="F84" s="6">
        <v>28</v>
      </c>
      <c r="G84" s="7">
        <f t="shared" si="21"/>
        <v>1</v>
      </c>
      <c r="H84" s="8">
        <v>28</v>
      </c>
      <c r="I84" s="9">
        <f t="shared" si="22"/>
        <v>1</v>
      </c>
      <c r="J84" s="10">
        <v>2</v>
      </c>
      <c r="K84" s="11">
        <f t="shared" si="23"/>
        <v>7.1428571428571425E-2</v>
      </c>
      <c r="L84" s="1"/>
      <c r="M84" t="s">
        <v>205</v>
      </c>
    </row>
    <row r="85" spans="1:13" s="15" customFormat="1" x14ac:dyDescent="0.25">
      <c r="A85" s="322" t="s">
        <v>46</v>
      </c>
      <c r="B85" s="322"/>
      <c r="C85" s="12">
        <f>SUM(C73:C84)</f>
        <v>700</v>
      </c>
      <c r="D85" s="12">
        <f>SUM(D73:D84)</f>
        <v>700</v>
      </c>
      <c r="E85" s="13">
        <f>D85/C85</f>
        <v>1</v>
      </c>
      <c r="F85" s="12">
        <f>SUM(F73:F84)</f>
        <v>700</v>
      </c>
      <c r="G85" s="13">
        <f t="shared" si="21"/>
        <v>1</v>
      </c>
      <c r="H85" s="12">
        <f>SUM(H73:H84)</f>
        <v>700</v>
      </c>
      <c r="I85" s="13">
        <f t="shared" si="22"/>
        <v>1</v>
      </c>
      <c r="J85" s="12">
        <f>SUM(J73:J84)</f>
        <v>441</v>
      </c>
      <c r="K85" s="13">
        <f t="shared" si="23"/>
        <v>0.63</v>
      </c>
      <c r="L85" s="14"/>
    </row>
    <row r="86" spans="1:13" x14ac:dyDescent="0.25">
      <c r="A86" s="313" t="s">
        <v>19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5"/>
      <c r="L86" s="1"/>
    </row>
    <row r="87" spans="1:13" x14ac:dyDescent="0.25">
      <c r="A87" s="16">
        <v>1</v>
      </c>
      <c r="B87" s="1" t="s">
        <v>99</v>
      </c>
      <c r="C87" s="16">
        <v>76</v>
      </c>
      <c r="D87" s="4">
        <v>76</v>
      </c>
      <c r="E87" s="17">
        <f t="shared" ref="E87:E104" si="25">D87/C87</f>
        <v>1</v>
      </c>
      <c r="F87" s="18">
        <v>76</v>
      </c>
      <c r="G87" s="7">
        <f t="shared" ref="G87:G104" si="26">F87/C87</f>
        <v>1</v>
      </c>
      <c r="H87" s="8">
        <v>76</v>
      </c>
      <c r="I87" s="23">
        <f t="shared" ref="I87:I104" si="27">H87/C87</f>
        <v>1</v>
      </c>
      <c r="J87" s="10">
        <v>76</v>
      </c>
      <c r="K87" s="24">
        <f t="shared" ref="K87:K104" si="28">J87/C87</f>
        <v>1</v>
      </c>
      <c r="M87" t="s">
        <v>153</v>
      </c>
    </row>
    <row r="88" spans="1:13" x14ac:dyDescent="0.25">
      <c r="A88" s="16">
        <v>2</v>
      </c>
      <c r="B88" s="1" t="s">
        <v>100</v>
      </c>
      <c r="C88" s="16">
        <v>62</v>
      </c>
      <c r="D88" s="4">
        <v>62</v>
      </c>
      <c r="E88" s="17">
        <f t="shared" si="25"/>
        <v>1</v>
      </c>
      <c r="F88" s="18">
        <v>62</v>
      </c>
      <c r="G88" s="7">
        <f t="shared" si="26"/>
        <v>1</v>
      </c>
      <c r="H88" s="8">
        <v>62</v>
      </c>
      <c r="I88" s="23">
        <f t="shared" si="27"/>
        <v>1</v>
      </c>
      <c r="J88" s="10">
        <v>28</v>
      </c>
      <c r="K88" s="24">
        <f t="shared" si="28"/>
        <v>0.45161290322580644</v>
      </c>
      <c r="M88" t="s">
        <v>153</v>
      </c>
    </row>
    <row r="89" spans="1:13" x14ac:dyDescent="0.25">
      <c r="A89" s="16">
        <v>3</v>
      </c>
      <c r="B89" s="1" t="s">
        <v>101</v>
      </c>
      <c r="C89" s="16">
        <v>27</v>
      </c>
      <c r="D89" s="4">
        <v>27</v>
      </c>
      <c r="E89" s="17">
        <f t="shared" si="25"/>
        <v>1</v>
      </c>
      <c r="F89" s="18">
        <v>27</v>
      </c>
      <c r="G89" s="7">
        <f t="shared" si="26"/>
        <v>1</v>
      </c>
      <c r="H89" s="8">
        <v>27</v>
      </c>
      <c r="I89" s="23">
        <f t="shared" si="27"/>
        <v>1</v>
      </c>
      <c r="J89" s="10">
        <v>2</v>
      </c>
      <c r="K89" s="24">
        <f t="shared" si="28"/>
        <v>7.407407407407407E-2</v>
      </c>
      <c r="M89" t="s">
        <v>144</v>
      </c>
    </row>
    <row r="90" spans="1:13" x14ac:dyDescent="0.25">
      <c r="A90" s="16">
        <v>4</v>
      </c>
      <c r="B90" s="1" t="s">
        <v>102</v>
      </c>
      <c r="C90" s="16">
        <v>21</v>
      </c>
      <c r="D90" s="4">
        <v>21</v>
      </c>
      <c r="E90" s="17">
        <f t="shared" si="25"/>
        <v>1</v>
      </c>
      <c r="F90" s="18">
        <v>21</v>
      </c>
      <c r="G90" s="7">
        <f t="shared" si="26"/>
        <v>1</v>
      </c>
      <c r="H90" s="8">
        <v>21</v>
      </c>
      <c r="I90" s="23">
        <f t="shared" si="27"/>
        <v>1</v>
      </c>
      <c r="J90" s="10">
        <v>15</v>
      </c>
      <c r="K90" s="24">
        <f t="shared" si="28"/>
        <v>0.7142857142857143</v>
      </c>
      <c r="M90" t="s">
        <v>144</v>
      </c>
    </row>
    <row r="91" spans="1:13" x14ac:dyDescent="0.25">
      <c r="A91" s="16">
        <v>5</v>
      </c>
      <c r="B91" s="1" t="s">
        <v>103</v>
      </c>
      <c r="C91" s="16">
        <v>17</v>
      </c>
      <c r="D91" s="4">
        <v>15</v>
      </c>
      <c r="E91" s="17">
        <f t="shared" si="25"/>
        <v>0.88235294117647056</v>
      </c>
      <c r="F91" s="18">
        <v>17</v>
      </c>
      <c r="G91" s="7">
        <f t="shared" si="26"/>
        <v>1</v>
      </c>
      <c r="H91" s="8">
        <v>17</v>
      </c>
      <c r="I91" s="23">
        <f t="shared" si="27"/>
        <v>1</v>
      </c>
      <c r="J91" s="10">
        <v>12</v>
      </c>
      <c r="K91" s="24">
        <f t="shared" si="28"/>
        <v>0.70588235294117652</v>
      </c>
      <c r="M91" t="s">
        <v>144</v>
      </c>
    </row>
    <row r="92" spans="1:13" x14ac:dyDescent="0.25">
      <c r="A92" s="16">
        <v>6</v>
      </c>
      <c r="B92" s="1" t="s">
        <v>104</v>
      </c>
      <c r="C92" s="16">
        <v>8</v>
      </c>
      <c r="D92" s="4">
        <v>8</v>
      </c>
      <c r="E92" s="17">
        <f t="shared" si="25"/>
        <v>1</v>
      </c>
      <c r="F92" s="18">
        <v>8</v>
      </c>
      <c r="G92" s="7">
        <f t="shared" si="26"/>
        <v>1</v>
      </c>
      <c r="H92" s="8">
        <v>8</v>
      </c>
      <c r="I92" s="23">
        <f t="shared" si="27"/>
        <v>1</v>
      </c>
      <c r="J92" s="10">
        <v>0</v>
      </c>
      <c r="K92" s="24">
        <f t="shared" si="28"/>
        <v>0</v>
      </c>
      <c r="M92" t="s">
        <v>144</v>
      </c>
    </row>
    <row r="93" spans="1:13" x14ac:dyDescent="0.25">
      <c r="A93" s="16">
        <v>7</v>
      </c>
      <c r="B93" s="1" t="s">
        <v>105</v>
      </c>
      <c r="C93" s="16">
        <v>13</v>
      </c>
      <c r="D93" s="4">
        <v>13</v>
      </c>
      <c r="E93" s="17">
        <f t="shared" si="25"/>
        <v>1</v>
      </c>
      <c r="F93" s="18">
        <v>13</v>
      </c>
      <c r="G93" s="7">
        <f t="shared" si="26"/>
        <v>1</v>
      </c>
      <c r="H93" s="8">
        <v>13</v>
      </c>
      <c r="I93" s="23">
        <f t="shared" si="27"/>
        <v>1</v>
      </c>
      <c r="J93" s="10">
        <v>3</v>
      </c>
      <c r="K93" s="24">
        <f t="shared" si="28"/>
        <v>0.23076923076923078</v>
      </c>
      <c r="M93" t="s">
        <v>144</v>
      </c>
    </row>
    <row r="94" spans="1:13" x14ac:dyDescent="0.25">
      <c r="A94" s="16">
        <v>8</v>
      </c>
      <c r="B94" s="1" t="s">
        <v>106</v>
      </c>
      <c r="C94" s="16">
        <v>36</v>
      </c>
      <c r="D94" s="4">
        <v>36</v>
      </c>
      <c r="E94" s="17">
        <f t="shared" si="25"/>
        <v>1</v>
      </c>
      <c r="F94" s="18">
        <v>36</v>
      </c>
      <c r="G94" s="7">
        <f t="shared" si="26"/>
        <v>1</v>
      </c>
      <c r="H94" s="8">
        <v>36</v>
      </c>
      <c r="I94" s="23">
        <f t="shared" si="27"/>
        <v>1</v>
      </c>
      <c r="J94" s="10">
        <v>0</v>
      </c>
      <c r="K94" s="24">
        <f t="shared" si="28"/>
        <v>0</v>
      </c>
      <c r="M94" t="s">
        <v>144</v>
      </c>
    </row>
    <row r="95" spans="1:13" x14ac:dyDescent="0.25">
      <c r="A95" s="16">
        <v>9</v>
      </c>
      <c r="B95" s="1" t="s">
        <v>107</v>
      </c>
      <c r="C95" s="16">
        <v>9</v>
      </c>
      <c r="D95" s="4">
        <v>9</v>
      </c>
      <c r="E95" s="17">
        <f t="shared" si="25"/>
        <v>1</v>
      </c>
      <c r="F95" s="18">
        <v>9</v>
      </c>
      <c r="G95" s="7">
        <f t="shared" si="26"/>
        <v>1</v>
      </c>
      <c r="H95" s="8">
        <v>9</v>
      </c>
      <c r="I95" s="23">
        <f t="shared" si="27"/>
        <v>1</v>
      </c>
      <c r="J95" s="10">
        <v>0</v>
      </c>
      <c r="K95" s="24">
        <f t="shared" si="28"/>
        <v>0</v>
      </c>
      <c r="M95" t="s">
        <v>144</v>
      </c>
    </row>
    <row r="96" spans="1:13" x14ac:dyDescent="0.25">
      <c r="A96" s="16">
        <v>10</v>
      </c>
      <c r="B96" s="1" t="s">
        <v>108</v>
      </c>
      <c r="C96" s="16">
        <v>5</v>
      </c>
      <c r="D96" s="4">
        <v>5</v>
      </c>
      <c r="E96" s="17">
        <f t="shared" si="25"/>
        <v>1</v>
      </c>
      <c r="F96" s="18">
        <v>5</v>
      </c>
      <c r="G96" s="7">
        <f t="shared" si="26"/>
        <v>1</v>
      </c>
      <c r="H96" s="8">
        <v>5</v>
      </c>
      <c r="I96" s="23">
        <f t="shared" si="27"/>
        <v>1</v>
      </c>
      <c r="J96" s="10">
        <v>5</v>
      </c>
      <c r="K96" s="24">
        <f t="shared" si="28"/>
        <v>1</v>
      </c>
      <c r="M96" t="s">
        <v>144</v>
      </c>
    </row>
    <row r="97" spans="1:13" x14ac:dyDescent="0.25">
      <c r="A97" s="16">
        <v>11</v>
      </c>
      <c r="B97" s="1" t="s">
        <v>109</v>
      </c>
      <c r="C97" s="16">
        <v>11</v>
      </c>
      <c r="D97" s="4">
        <v>11</v>
      </c>
      <c r="E97" s="17">
        <f t="shared" si="25"/>
        <v>1</v>
      </c>
      <c r="F97" s="18">
        <v>11</v>
      </c>
      <c r="G97" s="7">
        <f t="shared" si="26"/>
        <v>1</v>
      </c>
      <c r="H97" s="8">
        <v>11</v>
      </c>
      <c r="I97" s="23">
        <f t="shared" si="27"/>
        <v>1</v>
      </c>
      <c r="J97" s="10">
        <v>3</v>
      </c>
      <c r="K97" s="24">
        <f t="shared" si="28"/>
        <v>0.27272727272727271</v>
      </c>
      <c r="M97" t="s">
        <v>144</v>
      </c>
    </row>
    <row r="98" spans="1:13" x14ac:dyDescent="0.25">
      <c r="A98" s="16">
        <v>12</v>
      </c>
      <c r="B98" s="1" t="s">
        <v>110</v>
      </c>
      <c r="C98" s="16">
        <v>2</v>
      </c>
      <c r="D98" s="4">
        <v>2</v>
      </c>
      <c r="E98" s="17">
        <f t="shared" si="25"/>
        <v>1</v>
      </c>
      <c r="F98" s="18">
        <v>2</v>
      </c>
      <c r="G98" s="7">
        <f t="shared" si="26"/>
        <v>1</v>
      </c>
      <c r="H98" s="8">
        <v>2</v>
      </c>
      <c r="I98" s="23">
        <f t="shared" si="27"/>
        <v>1</v>
      </c>
      <c r="J98" s="10">
        <v>0</v>
      </c>
      <c r="K98" s="24">
        <f t="shared" si="28"/>
        <v>0</v>
      </c>
      <c r="M98" t="s">
        <v>191</v>
      </c>
    </row>
    <row r="99" spans="1:13" x14ac:dyDescent="0.25">
      <c r="A99" s="16">
        <v>13</v>
      </c>
      <c r="B99" s="1" t="s">
        <v>111</v>
      </c>
      <c r="C99" s="16">
        <v>10</v>
      </c>
      <c r="D99" s="4">
        <v>10</v>
      </c>
      <c r="E99" s="17">
        <f t="shared" si="25"/>
        <v>1</v>
      </c>
      <c r="F99" s="18">
        <v>10</v>
      </c>
      <c r="G99" s="7">
        <f t="shared" si="26"/>
        <v>1</v>
      </c>
      <c r="H99" s="8">
        <v>10</v>
      </c>
      <c r="I99" s="23">
        <f t="shared" si="27"/>
        <v>1</v>
      </c>
      <c r="J99" s="10">
        <v>4</v>
      </c>
      <c r="K99" s="24">
        <f t="shared" si="28"/>
        <v>0.4</v>
      </c>
      <c r="M99" t="s">
        <v>144</v>
      </c>
    </row>
    <row r="100" spans="1:13" x14ac:dyDescent="0.25">
      <c r="A100" s="16">
        <v>14</v>
      </c>
      <c r="B100" s="1" t="s">
        <v>112</v>
      </c>
      <c r="C100" s="16">
        <v>15</v>
      </c>
      <c r="D100" s="4">
        <v>15</v>
      </c>
      <c r="E100" s="17">
        <f t="shared" si="25"/>
        <v>1</v>
      </c>
      <c r="F100" s="18">
        <v>15</v>
      </c>
      <c r="G100" s="7">
        <f t="shared" si="26"/>
        <v>1</v>
      </c>
      <c r="H100" s="8">
        <v>15</v>
      </c>
      <c r="I100" s="23">
        <f t="shared" si="27"/>
        <v>1</v>
      </c>
      <c r="J100" s="10">
        <v>0</v>
      </c>
      <c r="K100" s="24">
        <f t="shared" si="28"/>
        <v>0</v>
      </c>
      <c r="M100" t="s">
        <v>144</v>
      </c>
    </row>
    <row r="101" spans="1:13" x14ac:dyDescent="0.25">
      <c r="A101" s="16">
        <v>15</v>
      </c>
      <c r="B101" s="1" t="s">
        <v>113</v>
      </c>
      <c r="C101" s="16">
        <v>6</v>
      </c>
      <c r="D101" s="4">
        <v>6</v>
      </c>
      <c r="E101" s="17">
        <f t="shared" si="25"/>
        <v>1</v>
      </c>
      <c r="F101" s="18">
        <v>6</v>
      </c>
      <c r="G101" s="7">
        <f t="shared" si="26"/>
        <v>1</v>
      </c>
      <c r="H101" s="8">
        <v>6</v>
      </c>
      <c r="I101" s="23">
        <f t="shared" si="27"/>
        <v>1</v>
      </c>
      <c r="J101" s="10">
        <v>6</v>
      </c>
      <c r="K101" s="24">
        <f t="shared" si="28"/>
        <v>1</v>
      </c>
      <c r="M101" t="s">
        <v>144</v>
      </c>
    </row>
    <row r="102" spans="1:13" x14ac:dyDescent="0.25">
      <c r="A102" s="16">
        <v>16</v>
      </c>
      <c r="B102" s="1" t="s">
        <v>114</v>
      </c>
      <c r="C102" s="16">
        <v>47</v>
      </c>
      <c r="D102" s="4">
        <v>47</v>
      </c>
      <c r="E102" s="17">
        <f t="shared" si="25"/>
        <v>1</v>
      </c>
      <c r="F102" s="18">
        <v>47</v>
      </c>
      <c r="G102" s="7">
        <f t="shared" si="26"/>
        <v>1</v>
      </c>
      <c r="H102" s="8">
        <v>47</v>
      </c>
      <c r="I102" s="23">
        <f t="shared" si="27"/>
        <v>1</v>
      </c>
      <c r="J102" s="10">
        <v>0</v>
      </c>
      <c r="K102" s="24">
        <f t="shared" si="28"/>
        <v>0</v>
      </c>
      <c r="M102" t="s">
        <v>144</v>
      </c>
    </row>
    <row r="103" spans="1:13" x14ac:dyDescent="0.25">
      <c r="A103" s="16">
        <v>17</v>
      </c>
      <c r="B103" s="1" t="s">
        <v>115</v>
      </c>
      <c r="C103" s="16">
        <v>2</v>
      </c>
      <c r="D103" s="4">
        <v>2</v>
      </c>
      <c r="E103" s="17">
        <f t="shared" si="25"/>
        <v>1</v>
      </c>
      <c r="F103" s="18">
        <v>2</v>
      </c>
      <c r="G103" s="7">
        <f t="shared" si="26"/>
        <v>1</v>
      </c>
      <c r="H103" s="8">
        <v>2</v>
      </c>
      <c r="I103" s="23">
        <f t="shared" si="27"/>
        <v>1</v>
      </c>
      <c r="J103" s="10">
        <v>2</v>
      </c>
      <c r="K103" s="24">
        <f t="shared" si="28"/>
        <v>1</v>
      </c>
      <c r="M103" t="s">
        <v>144</v>
      </c>
    </row>
    <row r="104" spans="1:13" s="15" customFormat="1" x14ac:dyDescent="0.25">
      <c r="A104" s="322" t="s">
        <v>46</v>
      </c>
      <c r="B104" s="322"/>
      <c r="C104" s="12">
        <f>SUM(C87:C103)</f>
        <v>367</v>
      </c>
      <c r="D104" s="12">
        <f>SUM(D87:D103)</f>
        <v>365</v>
      </c>
      <c r="E104" s="13">
        <f t="shared" si="25"/>
        <v>0.99455040871934608</v>
      </c>
      <c r="F104" s="12">
        <f>SUM(F87:F103)</f>
        <v>367</v>
      </c>
      <c r="G104" s="13">
        <f t="shared" si="26"/>
        <v>1</v>
      </c>
      <c r="H104" s="12">
        <f>SUM(H87:H103)</f>
        <v>367</v>
      </c>
      <c r="I104" s="13">
        <f t="shared" si="27"/>
        <v>1</v>
      </c>
      <c r="J104" s="12">
        <f>SUM(J87:J103)</f>
        <v>156</v>
      </c>
      <c r="K104" s="13">
        <f t="shared" si="28"/>
        <v>0.42506811989100818</v>
      </c>
    </row>
    <row r="105" spans="1:13" x14ac:dyDescent="0.25">
      <c r="A105" s="313" t="s">
        <v>116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5"/>
    </row>
    <row r="106" spans="1:13" x14ac:dyDescent="0.25">
      <c r="A106" s="16">
        <v>1</v>
      </c>
      <c r="B106" s="1" t="s">
        <v>117</v>
      </c>
      <c r="C106" s="16">
        <v>10</v>
      </c>
      <c r="D106" s="4">
        <v>10</v>
      </c>
      <c r="E106" s="17">
        <f t="shared" ref="E106:E126" si="29">D106/C106</f>
        <v>1</v>
      </c>
      <c r="F106" s="18">
        <v>10</v>
      </c>
      <c r="G106" s="7">
        <f t="shared" ref="G106:G126" si="30">F106/C106</f>
        <v>1</v>
      </c>
      <c r="H106" s="8">
        <v>10</v>
      </c>
      <c r="I106" s="23">
        <f t="shared" ref="I106:I126" si="31">H106/C106</f>
        <v>1</v>
      </c>
      <c r="J106" s="10">
        <v>0</v>
      </c>
      <c r="K106" s="24">
        <f t="shared" ref="K106:K126" si="32">J106/C106</f>
        <v>0</v>
      </c>
    </row>
    <row r="107" spans="1:13" x14ac:dyDescent="0.25">
      <c r="A107" s="16">
        <v>2</v>
      </c>
      <c r="B107" s="1" t="s">
        <v>118</v>
      </c>
      <c r="C107" s="16">
        <v>4</v>
      </c>
      <c r="D107" s="4">
        <v>4</v>
      </c>
      <c r="E107" s="17">
        <f t="shared" si="29"/>
        <v>1</v>
      </c>
      <c r="F107" s="18">
        <v>4</v>
      </c>
      <c r="G107" s="7">
        <f t="shared" si="30"/>
        <v>1</v>
      </c>
      <c r="H107" s="8">
        <v>4</v>
      </c>
      <c r="I107" s="23">
        <f t="shared" si="31"/>
        <v>1</v>
      </c>
      <c r="J107" s="10">
        <v>0</v>
      </c>
      <c r="K107" s="24">
        <f t="shared" si="32"/>
        <v>0</v>
      </c>
    </row>
    <row r="108" spans="1:13" x14ac:dyDescent="0.25">
      <c r="A108" s="16">
        <v>3</v>
      </c>
      <c r="B108" s="1" t="s">
        <v>119</v>
      </c>
      <c r="C108" s="16">
        <v>5</v>
      </c>
      <c r="D108" s="4">
        <v>5</v>
      </c>
      <c r="E108" s="17">
        <f t="shared" si="29"/>
        <v>1</v>
      </c>
      <c r="F108" s="18">
        <v>5</v>
      </c>
      <c r="G108" s="7">
        <f t="shared" si="30"/>
        <v>1</v>
      </c>
      <c r="H108" s="8">
        <v>5</v>
      </c>
      <c r="I108" s="23">
        <f t="shared" si="31"/>
        <v>1</v>
      </c>
      <c r="J108" s="10">
        <v>5</v>
      </c>
      <c r="K108" s="24">
        <f t="shared" si="32"/>
        <v>1</v>
      </c>
    </row>
    <row r="109" spans="1:13" x14ac:dyDescent="0.25">
      <c r="A109" s="16">
        <v>4</v>
      </c>
      <c r="B109" s="1" t="s">
        <v>120</v>
      </c>
      <c r="C109" s="16">
        <v>2</v>
      </c>
      <c r="D109" s="4">
        <v>2</v>
      </c>
      <c r="E109" s="17">
        <f t="shared" si="29"/>
        <v>1</v>
      </c>
      <c r="F109" s="18">
        <v>2</v>
      </c>
      <c r="G109" s="7">
        <f t="shared" si="30"/>
        <v>1</v>
      </c>
      <c r="H109" s="8">
        <v>2</v>
      </c>
      <c r="I109" s="23">
        <f t="shared" si="31"/>
        <v>1</v>
      </c>
      <c r="J109" s="10">
        <v>2</v>
      </c>
      <c r="K109" s="24">
        <f t="shared" si="32"/>
        <v>1</v>
      </c>
    </row>
    <row r="110" spans="1:13" x14ac:dyDescent="0.25">
      <c r="A110" s="16">
        <v>5</v>
      </c>
      <c r="B110" s="1" t="s">
        <v>121</v>
      </c>
      <c r="C110" s="16">
        <v>6</v>
      </c>
      <c r="D110" s="4">
        <v>6</v>
      </c>
      <c r="E110" s="17">
        <f t="shared" si="29"/>
        <v>1</v>
      </c>
      <c r="F110" s="18">
        <v>6</v>
      </c>
      <c r="G110" s="7">
        <f t="shared" si="30"/>
        <v>1</v>
      </c>
      <c r="H110" s="8">
        <v>6</v>
      </c>
      <c r="I110" s="23">
        <f t="shared" si="31"/>
        <v>1</v>
      </c>
      <c r="J110" s="10">
        <v>5</v>
      </c>
      <c r="K110" s="24">
        <f t="shared" si="32"/>
        <v>0.83333333333333337</v>
      </c>
    </row>
    <row r="111" spans="1:13" x14ac:dyDescent="0.25">
      <c r="A111" s="16">
        <v>6</v>
      </c>
      <c r="B111" s="1" t="s">
        <v>122</v>
      </c>
      <c r="C111" s="16">
        <v>27</v>
      </c>
      <c r="D111" s="4">
        <v>27</v>
      </c>
      <c r="E111" s="17">
        <f t="shared" si="29"/>
        <v>1</v>
      </c>
      <c r="F111" s="18">
        <v>27</v>
      </c>
      <c r="G111" s="7">
        <f t="shared" si="30"/>
        <v>1</v>
      </c>
      <c r="H111" s="8">
        <v>27</v>
      </c>
      <c r="I111" s="23">
        <f t="shared" si="31"/>
        <v>1</v>
      </c>
      <c r="J111" s="10">
        <v>0</v>
      </c>
      <c r="K111" s="24">
        <f t="shared" si="32"/>
        <v>0</v>
      </c>
    </row>
    <row r="112" spans="1:13" x14ac:dyDescent="0.25">
      <c r="A112" s="16">
        <v>7</v>
      </c>
      <c r="B112" s="1" t="s">
        <v>123</v>
      </c>
      <c r="C112" s="16">
        <v>17</v>
      </c>
      <c r="D112" s="4">
        <v>0</v>
      </c>
      <c r="E112" s="17">
        <f t="shared" si="29"/>
        <v>0</v>
      </c>
      <c r="F112" s="18">
        <v>17</v>
      </c>
      <c r="G112" s="7">
        <f t="shared" si="30"/>
        <v>1</v>
      </c>
      <c r="H112" s="8">
        <v>17</v>
      </c>
      <c r="I112" s="23">
        <f t="shared" si="31"/>
        <v>1</v>
      </c>
      <c r="J112" s="10">
        <v>0</v>
      </c>
      <c r="K112" s="24">
        <f t="shared" si="32"/>
        <v>0</v>
      </c>
      <c r="M112" t="s">
        <v>211</v>
      </c>
    </row>
    <row r="113" spans="1:13" x14ac:dyDescent="0.25">
      <c r="A113" s="16">
        <v>8</v>
      </c>
      <c r="B113" s="1" t="s">
        <v>124</v>
      </c>
      <c r="C113" s="16">
        <v>3</v>
      </c>
      <c r="D113" s="4">
        <v>0</v>
      </c>
      <c r="E113" s="17">
        <f t="shared" si="29"/>
        <v>0</v>
      </c>
      <c r="F113" s="18">
        <v>3</v>
      </c>
      <c r="G113" s="7">
        <f t="shared" si="30"/>
        <v>1</v>
      </c>
      <c r="H113" s="8">
        <v>3</v>
      </c>
      <c r="I113" s="23">
        <f t="shared" si="31"/>
        <v>1</v>
      </c>
      <c r="J113" s="10">
        <v>0</v>
      </c>
      <c r="K113" s="24">
        <f t="shared" si="32"/>
        <v>0</v>
      </c>
      <c r="M113" t="s">
        <v>211</v>
      </c>
    </row>
    <row r="114" spans="1:13" x14ac:dyDescent="0.25">
      <c r="A114" s="16">
        <v>9</v>
      </c>
      <c r="B114" s="1" t="s">
        <v>125</v>
      </c>
      <c r="C114" s="16">
        <v>4</v>
      </c>
      <c r="D114" s="4">
        <v>4</v>
      </c>
      <c r="E114" s="17">
        <f t="shared" si="29"/>
        <v>1</v>
      </c>
      <c r="F114" s="18">
        <v>4</v>
      </c>
      <c r="G114" s="7">
        <f t="shared" si="30"/>
        <v>1</v>
      </c>
      <c r="H114" s="8">
        <v>4</v>
      </c>
      <c r="I114" s="23">
        <f t="shared" si="31"/>
        <v>1</v>
      </c>
      <c r="J114" s="10">
        <v>0</v>
      </c>
      <c r="K114" s="24">
        <f t="shared" si="32"/>
        <v>0</v>
      </c>
    </row>
    <row r="115" spans="1:13" x14ac:dyDescent="0.25">
      <c r="A115" s="16">
        <v>10</v>
      </c>
      <c r="B115" s="1" t="s">
        <v>126</v>
      </c>
      <c r="C115" s="16">
        <v>3</v>
      </c>
      <c r="D115" s="4">
        <v>1</v>
      </c>
      <c r="E115" s="17">
        <f t="shared" si="29"/>
        <v>0.33333333333333331</v>
      </c>
      <c r="F115" s="18">
        <v>3</v>
      </c>
      <c r="G115" s="7">
        <f t="shared" si="30"/>
        <v>1</v>
      </c>
      <c r="H115" s="8">
        <v>3</v>
      </c>
      <c r="I115" s="23">
        <f t="shared" si="31"/>
        <v>1</v>
      </c>
      <c r="J115" s="10">
        <v>3</v>
      </c>
      <c r="K115" s="24">
        <f t="shared" si="32"/>
        <v>1</v>
      </c>
      <c r="M115" t="s">
        <v>212</v>
      </c>
    </row>
    <row r="116" spans="1:13" x14ac:dyDescent="0.25">
      <c r="A116" s="16">
        <v>11</v>
      </c>
      <c r="B116" s="1" t="s">
        <v>127</v>
      </c>
      <c r="C116" s="16">
        <v>10</v>
      </c>
      <c r="D116" s="4">
        <v>10</v>
      </c>
      <c r="E116" s="17">
        <f t="shared" si="29"/>
        <v>1</v>
      </c>
      <c r="F116" s="18">
        <v>10</v>
      </c>
      <c r="G116" s="7">
        <f t="shared" si="30"/>
        <v>1</v>
      </c>
      <c r="H116" s="8">
        <v>10</v>
      </c>
      <c r="I116" s="23">
        <f t="shared" si="31"/>
        <v>1</v>
      </c>
      <c r="J116" s="10">
        <v>5</v>
      </c>
      <c r="K116" s="24">
        <f t="shared" si="32"/>
        <v>0.5</v>
      </c>
    </row>
    <row r="117" spans="1:13" x14ac:dyDescent="0.25">
      <c r="A117" s="16">
        <v>12</v>
      </c>
      <c r="B117" s="1" t="s">
        <v>128</v>
      </c>
      <c r="C117" s="16">
        <v>4</v>
      </c>
      <c r="D117" s="4">
        <v>4</v>
      </c>
      <c r="E117" s="17">
        <f t="shared" si="29"/>
        <v>1</v>
      </c>
      <c r="F117" s="18">
        <v>4</v>
      </c>
      <c r="G117" s="7">
        <f t="shared" si="30"/>
        <v>1</v>
      </c>
      <c r="H117" s="8">
        <v>4</v>
      </c>
      <c r="I117" s="23">
        <f t="shared" si="31"/>
        <v>1</v>
      </c>
      <c r="J117" s="10">
        <v>0</v>
      </c>
      <c r="K117" s="24">
        <f t="shared" si="32"/>
        <v>0</v>
      </c>
    </row>
    <row r="118" spans="1:13" x14ac:dyDescent="0.25">
      <c r="A118" s="16">
        <v>13</v>
      </c>
      <c r="B118" s="1" t="s">
        <v>129</v>
      </c>
      <c r="C118" s="16">
        <v>2</v>
      </c>
      <c r="D118" s="4">
        <v>2</v>
      </c>
      <c r="E118" s="17">
        <f t="shared" si="29"/>
        <v>1</v>
      </c>
      <c r="F118" s="18">
        <v>2</v>
      </c>
      <c r="G118" s="7">
        <f t="shared" si="30"/>
        <v>1</v>
      </c>
      <c r="H118" s="8">
        <v>2</v>
      </c>
      <c r="I118" s="23">
        <f t="shared" si="31"/>
        <v>1</v>
      </c>
      <c r="J118" s="10">
        <v>0</v>
      </c>
      <c r="K118" s="24">
        <f t="shared" si="32"/>
        <v>0</v>
      </c>
    </row>
    <row r="119" spans="1:13" x14ac:dyDescent="0.25">
      <c r="A119" s="16">
        <v>14</v>
      </c>
      <c r="B119" s="1" t="s">
        <v>130</v>
      </c>
      <c r="C119" s="16">
        <v>3</v>
      </c>
      <c r="D119" s="4">
        <v>3</v>
      </c>
      <c r="E119" s="17">
        <f t="shared" si="29"/>
        <v>1</v>
      </c>
      <c r="F119" s="18">
        <v>3</v>
      </c>
      <c r="G119" s="7">
        <f t="shared" si="30"/>
        <v>1</v>
      </c>
      <c r="H119" s="8">
        <v>3</v>
      </c>
      <c r="I119" s="23">
        <f t="shared" si="31"/>
        <v>1</v>
      </c>
      <c r="J119" s="10">
        <v>3</v>
      </c>
      <c r="K119" s="24">
        <f t="shared" si="32"/>
        <v>1</v>
      </c>
    </row>
    <row r="120" spans="1:13" x14ac:dyDescent="0.25">
      <c r="A120" s="16">
        <v>15</v>
      </c>
      <c r="B120" s="1" t="s">
        <v>131</v>
      </c>
      <c r="C120" s="16">
        <v>3</v>
      </c>
      <c r="D120" s="4">
        <v>3</v>
      </c>
      <c r="E120" s="17">
        <f t="shared" si="29"/>
        <v>1</v>
      </c>
      <c r="F120" s="18">
        <v>3</v>
      </c>
      <c r="G120" s="7">
        <f t="shared" si="30"/>
        <v>1</v>
      </c>
      <c r="H120" s="8">
        <v>3</v>
      </c>
      <c r="I120" s="23">
        <f t="shared" si="31"/>
        <v>1</v>
      </c>
      <c r="J120" s="10">
        <v>1</v>
      </c>
      <c r="K120" s="24">
        <f t="shared" si="32"/>
        <v>0.33333333333333331</v>
      </c>
    </row>
    <row r="121" spans="1:13" x14ac:dyDescent="0.25">
      <c r="A121" s="16">
        <v>16</v>
      </c>
      <c r="B121" s="1" t="s">
        <v>132</v>
      </c>
      <c r="C121" s="16">
        <v>5</v>
      </c>
      <c r="D121" s="4">
        <v>5</v>
      </c>
      <c r="E121" s="17">
        <f t="shared" si="29"/>
        <v>1</v>
      </c>
      <c r="F121" s="18">
        <v>5</v>
      </c>
      <c r="G121" s="7">
        <f t="shared" si="30"/>
        <v>1</v>
      </c>
      <c r="H121" s="8">
        <v>5</v>
      </c>
      <c r="I121" s="23">
        <f t="shared" si="31"/>
        <v>1</v>
      </c>
      <c r="J121" s="10">
        <v>1</v>
      </c>
      <c r="K121" s="24">
        <f t="shared" si="32"/>
        <v>0.2</v>
      </c>
    </row>
    <row r="122" spans="1:13" x14ac:dyDescent="0.25">
      <c r="A122" s="16">
        <v>17</v>
      </c>
      <c r="B122" s="1" t="s">
        <v>133</v>
      </c>
      <c r="C122" s="16">
        <v>4</v>
      </c>
      <c r="D122" s="4">
        <v>0</v>
      </c>
      <c r="E122" s="17">
        <f t="shared" si="29"/>
        <v>0</v>
      </c>
      <c r="F122" s="18">
        <v>0</v>
      </c>
      <c r="G122" s="7">
        <f t="shared" si="30"/>
        <v>0</v>
      </c>
      <c r="H122" s="8">
        <v>0</v>
      </c>
      <c r="I122" s="23">
        <f t="shared" si="31"/>
        <v>0</v>
      </c>
      <c r="J122" s="10">
        <v>0</v>
      </c>
      <c r="K122" s="24">
        <f t="shared" si="32"/>
        <v>0</v>
      </c>
      <c r="M122" t="s">
        <v>213</v>
      </c>
    </row>
    <row r="123" spans="1:13" x14ac:dyDescent="0.25">
      <c r="A123" s="16">
        <v>18</v>
      </c>
      <c r="B123" s="1" t="s">
        <v>134</v>
      </c>
      <c r="C123" s="16">
        <v>5</v>
      </c>
      <c r="D123" s="4">
        <v>1</v>
      </c>
      <c r="E123" s="17">
        <f t="shared" si="29"/>
        <v>0.2</v>
      </c>
      <c r="F123" s="18">
        <v>5</v>
      </c>
      <c r="G123" s="7">
        <f t="shared" si="30"/>
        <v>1</v>
      </c>
      <c r="H123" s="8">
        <v>5</v>
      </c>
      <c r="I123" s="23">
        <f t="shared" si="31"/>
        <v>1</v>
      </c>
      <c r="J123" s="10">
        <v>0</v>
      </c>
      <c r="K123" s="24">
        <f t="shared" si="32"/>
        <v>0</v>
      </c>
      <c r="M123" t="s">
        <v>214</v>
      </c>
    </row>
    <row r="124" spans="1:13" x14ac:dyDescent="0.25">
      <c r="A124" s="16">
        <v>19</v>
      </c>
      <c r="B124" s="1" t="s">
        <v>135</v>
      </c>
      <c r="C124" s="16">
        <v>7</v>
      </c>
      <c r="D124" s="4">
        <v>7</v>
      </c>
      <c r="E124" s="17">
        <f t="shared" si="29"/>
        <v>1</v>
      </c>
      <c r="F124" s="18">
        <v>7</v>
      </c>
      <c r="G124" s="7">
        <f t="shared" si="30"/>
        <v>1</v>
      </c>
      <c r="H124" s="8">
        <v>7</v>
      </c>
      <c r="I124" s="23">
        <f t="shared" si="31"/>
        <v>1</v>
      </c>
      <c r="J124" s="10">
        <v>0</v>
      </c>
      <c r="K124" s="24">
        <f t="shared" si="32"/>
        <v>0</v>
      </c>
      <c r="M124" t="s">
        <v>215</v>
      </c>
    </row>
    <row r="125" spans="1:13" x14ac:dyDescent="0.25">
      <c r="A125" s="16">
        <v>20</v>
      </c>
      <c r="B125" s="1" t="s">
        <v>136</v>
      </c>
      <c r="C125" s="16">
        <v>3</v>
      </c>
      <c r="D125" s="4">
        <v>0</v>
      </c>
      <c r="E125" s="17">
        <f t="shared" si="29"/>
        <v>0</v>
      </c>
      <c r="F125" s="18">
        <v>3</v>
      </c>
      <c r="G125" s="7">
        <f t="shared" si="30"/>
        <v>1</v>
      </c>
      <c r="H125" s="8">
        <v>3</v>
      </c>
      <c r="I125" s="23">
        <f t="shared" si="31"/>
        <v>1</v>
      </c>
      <c r="J125" s="10">
        <v>0</v>
      </c>
      <c r="K125" s="24">
        <f t="shared" si="32"/>
        <v>0</v>
      </c>
      <c r="M125" t="s">
        <v>215</v>
      </c>
    </row>
    <row r="126" spans="1:13" s="15" customFormat="1" x14ac:dyDescent="0.25">
      <c r="A126" s="322" t="s">
        <v>46</v>
      </c>
      <c r="B126" s="322"/>
      <c r="C126" s="12">
        <f>SUM(C106:C125)</f>
        <v>127</v>
      </c>
      <c r="D126" s="12">
        <f>SUM(D106:D125)</f>
        <v>94</v>
      </c>
      <c r="E126" s="13">
        <f t="shared" si="29"/>
        <v>0.74015748031496065</v>
      </c>
      <c r="F126" s="12">
        <f>SUM(F106:F125)</f>
        <v>123</v>
      </c>
      <c r="G126" s="13">
        <f t="shared" si="30"/>
        <v>0.96850393700787396</v>
      </c>
      <c r="H126" s="12">
        <f>SUM(H106:H125)</f>
        <v>123</v>
      </c>
      <c r="I126" s="13">
        <f t="shared" si="31"/>
        <v>0.96850393700787396</v>
      </c>
      <c r="J126" s="12">
        <f>SUM(J106:J125)</f>
        <v>25</v>
      </c>
      <c r="K126" s="13">
        <f t="shared" si="32"/>
        <v>0.19685039370078741</v>
      </c>
    </row>
    <row r="127" spans="1:13" x14ac:dyDescent="0.25">
      <c r="A127" s="323" t="s">
        <v>21</v>
      </c>
      <c r="B127" s="323"/>
      <c r="C127" s="33">
        <f>C24+C35+C44+C51+C71+C85+C104+C126</f>
        <v>4221</v>
      </c>
      <c r="D127" s="33">
        <f>D24+D35+D44+D51+D71+D85+D104+D126</f>
        <v>3671</v>
      </c>
      <c r="E127" s="34">
        <f>D127/C127</f>
        <v>0.86969912343046674</v>
      </c>
      <c r="F127" s="33">
        <f>F24+F35+F44+F51+F71+F85+F104+F126</f>
        <v>4012</v>
      </c>
      <c r="G127" s="34">
        <f>F127/C127</f>
        <v>0.95048566690357739</v>
      </c>
      <c r="H127" s="33">
        <f>H24+H35+H44+H51+H71+H85+H104+H126</f>
        <v>4214</v>
      </c>
      <c r="I127" s="34">
        <f>H127/C127</f>
        <v>0.99834162520729686</v>
      </c>
      <c r="J127" s="33">
        <f>J24+J35+J44+J51+J71+J85+J104+J126</f>
        <v>2239</v>
      </c>
      <c r="K127" s="34">
        <f>J127/C127</f>
        <v>0.53044302298033641</v>
      </c>
    </row>
  </sheetData>
  <mergeCells count="30">
    <mergeCell ref="A105:K105"/>
    <mergeCell ref="A126:B126"/>
    <mergeCell ref="A127:B127"/>
    <mergeCell ref="A52:K52"/>
    <mergeCell ref="A71:B71"/>
    <mergeCell ref="A72:K72"/>
    <mergeCell ref="A85:B85"/>
    <mergeCell ref="A86:K86"/>
    <mergeCell ref="A104:B104"/>
    <mergeCell ref="A51:B51"/>
    <mergeCell ref="L4:L5"/>
    <mergeCell ref="D5:E5"/>
    <mergeCell ref="H5:I5"/>
    <mergeCell ref="J5:K5"/>
    <mergeCell ref="A6:K6"/>
    <mergeCell ref="A24:B24"/>
    <mergeCell ref="A25:K25"/>
    <mergeCell ref="A35:B35"/>
    <mergeCell ref="A36:K36"/>
    <mergeCell ref="A44:B44"/>
    <mergeCell ref="A45:K45"/>
    <mergeCell ref="A1:K1"/>
    <mergeCell ref="A2:K2"/>
    <mergeCell ref="A3:K3"/>
    <mergeCell ref="A4:A5"/>
    <mergeCell ref="B4:B5"/>
    <mergeCell ref="C4:C5"/>
    <mergeCell ref="D4:E4"/>
    <mergeCell ref="F4:G5"/>
    <mergeCell ref="H4:K4"/>
  </mergeCells>
  <pageMargins left="0.43" right="0.31" top="0.4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2FA94-C888-40E1-B715-61C4E5085F44}">
  <dimension ref="A1:S127"/>
  <sheetViews>
    <sheetView topLeftCell="A54" zoomScale="63" zoomScaleNormal="80" workbookViewId="0">
      <selection activeCell="Z13" sqref="Z13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9" hidden="1" customWidth="1"/>
    <col min="13" max="13" width="94.5703125" hidden="1" customWidth="1"/>
    <col min="17" max="20" width="0" hidden="1" customWidth="1"/>
  </cols>
  <sheetData>
    <row r="1" spans="1:13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3" x14ac:dyDescent="0.25">
      <c r="A3" s="173" t="s">
        <v>217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3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321" t="s">
        <v>9</v>
      </c>
    </row>
    <row r="5" spans="1:13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321"/>
    </row>
    <row r="6" spans="1:13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5"/>
      <c r="L6" s="1"/>
    </row>
    <row r="7" spans="1:13" x14ac:dyDescent="0.25">
      <c r="A7" s="2">
        <v>1</v>
      </c>
      <c r="B7" s="3" t="s">
        <v>27</v>
      </c>
      <c r="C7" s="2">
        <v>127</v>
      </c>
      <c r="D7" s="4">
        <v>61</v>
      </c>
      <c r="E7" s="5">
        <f t="shared" ref="E7:E24" si="0">D7/C7</f>
        <v>0.48031496062992124</v>
      </c>
      <c r="F7" s="6">
        <v>127</v>
      </c>
      <c r="G7" s="7">
        <f t="shared" ref="G7:G24" si="1">F7/C7</f>
        <v>1</v>
      </c>
      <c r="H7" s="8">
        <v>127</v>
      </c>
      <c r="I7" s="9">
        <f t="shared" ref="I7:I24" si="2">H7/C7</f>
        <v>1</v>
      </c>
      <c r="J7" s="10">
        <v>47</v>
      </c>
      <c r="K7" s="11">
        <f t="shared" ref="K7:K24" si="3">J7/C7</f>
        <v>0.37007874015748032</v>
      </c>
      <c r="L7" s="1"/>
      <c r="M7" t="s">
        <v>189</v>
      </c>
    </row>
    <row r="8" spans="1:13" x14ac:dyDescent="0.25">
      <c r="A8" s="2">
        <v>2</v>
      </c>
      <c r="B8" s="3" t="s">
        <v>28</v>
      </c>
      <c r="C8" s="2">
        <v>204</v>
      </c>
      <c r="D8" s="4">
        <v>204</v>
      </c>
      <c r="E8" s="5">
        <f t="shared" si="0"/>
        <v>1</v>
      </c>
      <c r="F8" s="6">
        <v>204</v>
      </c>
      <c r="G8" s="7">
        <f t="shared" si="1"/>
        <v>1</v>
      </c>
      <c r="H8" s="8">
        <v>204</v>
      </c>
      <c r="I8" s="9">
        <f t="shared" si="2"/>
        <v>1</v>
      </c>
      <c r="J8" s="10">
        <v>91</v>
      </c>
      <c r="K8" s="11">
        <f t="shared" si="3"/>
        <v>0.44607843137254904</v>
      </c>
      <c r="L8" s="1"/>
      <c r="M8" t="s">
        <v>144</v>
      </c>
    </row>
    <row r="9" spans="1:13" x14ac:dyDescent="0.25">
      <c r="A9" s="2">
        <v>3</v>
      </c>
      <c r="B9" s="3" t="s">
        <v>29</v>
      </c>
      <c r="C9" s="2">
        <v>100</v>
      </c>
      <c r="D9" s="4">
        <v>100</v>
      </c>
      <c r="E9" s="5">
        <f t="shared" si="0"/>
        <v>1</v>
      </c>
      <c r="F9" s="6">
        <v>100</v>
      </c>
      <c r="G9" s="7">
        <f t="shared" si="1"/>
        <v>1</v>
      </c>
      <c r="H9" s="8">
        <v>100</v>
      </c>
      <c r="I9" s="9">
        <f t="shared" si="2"/>
        <v>1</v>
      </c>
      <c r="J9" s="10">
        <v>26</v>
      </c>
      <c r="K9" s="11">
        <f t="shared" si="3"/>
        <v>0.26</v>
      </c>
      <c r="L9" s="1"/>
      <c r="M9" t="s">
        <v>144</v>
      </c>
    </row>
    <row r="10" spans="1:13" x14ac:dyDescent="0.25">
      <c r="A10" s="2">
        <v>4</v>
      </c>
      <c r="B10" s="3" t="s">
        <v>30</v>
      </c>
      <c r="C10" s="2">
        <v>65</v>
      </c>
      <c r="D10" s="4">
        <v>56</v>
      </c>
      <c r="E10" s="5">
        <f t="shared" si="0"/>
        <v>0.86153846153846159</v>
      </c>
      <c r="F10" s="6">
        <v>65</v>
      </c>
      <c r="G10" s="7">
        <f t="shared" si="1"/>
        <v>1</v>
      </c>
      <c r="H10" s="8">
        <v>65</v>
      </c>
      <c r="I10" s="9">
        <f t="shared" si="2"/>
        <v>1</v>
      </c>
      <c r="J10" s="10">
        <v>12</v>
      </c>
      <c r="K10" s="11">
        <f t="shared" si="3"/>
        <v>0.18461538461538463</v>
      </c>
      <c r="L10" s="1"/>
      <c r="M10" t="s">
        <v>144</v>
      </c>
    </row>
    <row r="11" spans="1:13" x14ac:dyDescent="0.25">
      <c r="A11" s="2">
        <v>5</v>
      </c>
      <c r="B11" s="3" t="s">
        <v>31</v>
      </c>
      <c r="C11" s="2">
        <v>144</v>
      </c>
      <c r="D11" s="4">
        <v>25</v>
      </c>
      <c r="E11" s="5">
        <f t="shared" si="0"/>
        <v>0.1736111111111111</v>
      </c>
      <c r="F11" s="6">
        <v>144</v>
      </c>
      <c r="G11" s="7">
        <f t="shared" si="1"/>
        <v>1</v>
      </c>
      <c r="H11" s="8">
        <v>144</v>
      </c>
      <c r="I11" s="9">
        <f t="shared" si="2"/>
        <v>1</v>
      </c>
      <c r="J11" s="10">
        <v>34</v>
      </c>
      <c r="K11" s="11">
        <f t="shared" si="3"/>
        <v>0.2361111111111111</v>
      </c>
      <c r="L11" s="1"/>
      <c r="M11" t="s">
        <v>190</v>
      </c>
    </row>
    <row r="12" spans="1:13" x14ac:dyDescent="0.25">
      <c r="A12" s="2">
        <v>6</v>
      </c>
      <c r="B12" s="3" t="s">
        <v>32</v>
      </c>
      <c r="C12" s="2">
        <v>13</v>
      </c>
      <c r="D12" s="4">
        <v>13</v>
      </c>
      <c r="E12" s="5">
        <f t="shared" si="0"/>
        <v>1</v>
      </c>
      <c r="F12" s="6">
        <v>13</v>
      </c>
      <c r="G12" s="7">
        <f t="shared" si="1"/>
        <v>1</v>
      </c>
      <c r="H12" s="8">
        <v>13</v>
      </c>
      <c r="I12" s="9">
        <f t="shared" si="2"/>
        <v>1</v>
      </c>
      <c r="J12" s="10">
        <v>0</v>
      </c>
      <c r="K12" s="11">
        <f t="shared" si="3"/>
        <v>0</v>
      </c>
      <c r="L12" s="1"/>
      <c r="M12" t="s">
        <v>191</v>
      </c>
    </row>
    <row r="13" spans="1:13" x14ac:dyDescent="0.25">
      <c r="A13" s="2">
        <v>7</v>
      </c>
      <c r="B13" s="3" t="s">
        <v>33</v>
      </c>
      <c r="C13" s="2">
        <v>34</v>
      </c>
      <c r="D13" s="4">
        <v>34</v>
      </c>
      <c r="E13" s="5">
        <f t="shared" si="0"/>
        <v>1</v>
      </c>
      <c r="F13" s="6">
        <v>34</v>
      </c>
      <c r="G13" s="7">
        <f t="shared" si="1"/>
        <v>1</v>
      </c>
      <c r="H13" s="8">
        <v>34</v>
      </c>
      <c r="I13" s="9">
        <f t="shared" si="2"/>
        <v>1</v>
      </c>
      <c r="J13" s="10">
        <v>7</v>
      </c>
      <c r="K13" s="11">
        <f t="shared" si="3"/>
        <v>0.20588235294117646</v>
      </c>
      <c r="L13" s="1"/>
      <c r="M13" t="s">
        <v>144</v>
      </c>
    </row>
    <row r="14" spans="1:13" x14ac:dyDescent="0.25">
      <c r="A14" s="2">
        <v>8</v>
      </c>
      <c r="B14" s="3" t="s">
        <v>34</v>
      </c>
      <c r="C14" s="2">
        <v>22</v>
      </c>
      <c r="D14" s="4">
        <v>22</v>
      </c>
      <c r="E14" s="5">
        <f t="shared" si="0"/>
        <v>1</v>
      </c>
      <c r="F14" s="6">
        <v>22</v>
      </c>
      <c r="G14" s="7">
        <f t="shared" si="1"/>
        <v>1</v>
      </c>
      <c r="H14" s="8">
        <v>22</v>
      </c>
      <c r="I14" s="9">
        <f t="shared" si="2"/>
        <v>1</v>
      </c>
      <c r="J14" s="10">
        <v>4</v>
      </c>
      <c r="K14" s="11">
        <f t="shared" si="3"/>
        <v>0.18181818181818182</v>
      </c>
      <c r="L14" s="1"/>
      <c r="M14" t="s">
        <v>144</v>
      </c>
    </row>
    <row r="15" spans="1:13" x14ac:dyDescent="0.25">
      <c r="A15" s="2">
        <v>9</v>
      </c>
      <c r="B15" s="3" t="s">
        <v>35</v>
      </c>
      <c r="C15" s="2">
        <v>12</v>
      </c>
      <c r="D15" s="4">
        <v>12</v>
      </c>
      <c r="E15" s="5">
        <f t="shared" si="0"/>
        <v>1</v>
      </c>
      <c r="F15" s="6">
        <v>12</v>
      </c>
      <c r="G15" s="7">
        <f t="shared" si="1"/>
        <v>1</v>
      </c>
      <c r="H15" s="8">
        <v>12</v>
      </c>
      <c r="I15" s="9">
        <f t="shared" si="2"/>
        <v>1</v>
      </c>
      <c r="J15" s="10">
        <v>7</v>
      </c>
      <c r="K15" s="11">
        <f t="shared" si="3"/>
        <v>0.58333333333333337</v>
      </c>
      <c r="L15" s="1"/>
      <c r="M15" t="s">
        <v>144</v>
      </c>
    </row>
    <row r="16" spans="1:13" x14ac:dyDescent="0.25">
      <c r="A16" s="2">
        <v>10</v>
      </c>
      <c r="B16" s="3" t="s">
        <v>36</v>
      </c>
      <c r="C16" s="2">
        <v>13</v>
      </c>
      <c r="D16" s="4">
        <v>13</v>
      </c>
      <c r="E16" s="5">
        <f t="shared" si="0"/>
        <v>1</v>
      </c>
      <c r="F16" s="6">
        <v>13</v>
      </c>
      <c r="G16" s="7">
        <f t="shared" si="1"/>
        <v>1</v>
      </c>
      <c r="H16" s="8">
        <v>13</v>
      </c>
      <c r="I16" s="9">
        <f t="shared" si="2"/>
        <v>1</v>
      </c>
      <c r="J16" s="10">
        <v>2</v>
      </c>
      <c r="K16" s="11">
        <f t="shared" si="3"/>
        <v>0.15384615384615385</v>
      </c>
      <c r="L16" s="1"/>
      <c r="M16" t="s">
        <v>144</v>
      </c>
    </row>
    <row r="17" spans="1:13" x14ac:dyDescent="0.25">
      <c r="A17" s="2">
        <v>11</v>
      </c>
      <c r="B17" s="3" t="s">
        <v>37</v>
      </c>
      <c r="C17" s="2">
        <v>15</v>
      </c>
      <c r="D17" s="4">
        <v>15</v>
      </c>
      <c r="E17" s="5">
        <f t="shared" si="0"/>
        <v>1</v>
      </c>
      <c r="F17" s="6">
        <v>15</v>
      </c>
      <c r="G17" s="7">
        <f t="shared" si="1"/>
        <v>1</v>
      </c>
      <c r="H17" s="8">
        <v>15</v>
      </c>
      <c r="I17" s="9">
        <f t="shared" si="2"/>
        <v>1</v>
      </c>
      <c r="J17" s="10">
        <v>8</v>
      </c>
      <c r="K17" s="11">
        <f t="shared" si="3"/>
        <v>0.53333333333333333</v>
      </c>
      <c r="L17" s="1"/>
      <c r="M17" t="s">
        <v>144</v>
      </c>
    </row>
    <row r="18" spans="1:13" x14ac:dyDescent="0.25">
      <c r="A18" s="2">
        <v>12</v>
      </c>
      <c r="B18" s="3" t="s">
        <v>38</v>
      </c>
      <c r="C18" s="2">
        <v>3</v>
      </c>
      <c r="D18" s="4">
        <v>3</v>
      </c>
      <c r="E18" s="5">
        <f t="shared" si="0"/>
        <v>1</v>
      </c>
      <c r="F18" s="6">
        <v>3</v>
      </c>
      <c r="G18" s="7">
        <f t="shared" si="1"/>
        <v>1</v>
      </c>
      <c r="H18" s="8">
        <v>3</v>
      </c>
      <c r="I18" s="9">
        <f t="shared" si="2"/>
        <v>1</v>
      </c>
      <c r="J18" s="10">
        <v>3</v>
      </c>
      <c r="K18" s="11">
        <f t="shared" si="3"/>
        <v>1</v>
      </c>
      <c r="L18" s="1"/>
      <c r="M18" t="s">
        <v>191</v>
      </c>
    </row>
    <row r="19" spans="1:13" x14ac:dyDescent="0.25">
      <c r="A19" s="2">
        <v>13</v>
      </c>
      <c r="B19" s="3" t="s">
        <v>39</v>
      </c>
      <c r="C19" s="2">
        <v>2</v>
      </c>
      <c r="D19" s="4">
        <v>2</v>
      </c>
      <c r="E19" s="5">
        <f t="shared" si="0"/>
        <v>1</v>
      </c>
      <c r="F19" s="6">
        <v>2</v>
      </c>
      <c r="G19" s="7">
        <f t="shared" si="1"/>
        <v>1</v>
      </c>
      <c r="H19" s="8">
        <v>2</v>
      </c>
      <c r="I19" s="9">
        <f t="shared" si="2"/>
        <v>1</v>
      </c>
      <c r="J19" s="10">
        <v>2</v>
      </c>
      <c r="K19" s="11">
        <f t="shared" si="3"/>
        <v>1</v>
      </c>
      <c r="L19" s="1"/>
      <c r="M19" t="s">
        <v>144</v>
      </c>
    </row>
    <row r="20" spans="1:13" x14ac:dyDescent="0.25">
      <c r="A20" s="2">
        <v>14</v>
      </c>
      <c r="B20" s="3" t="s">
        <v>40</v>
      </c>
      <c r="C20" s="2">
        <v>11</v>
      </c>
      <c r="D20" s="4">
        <v>11</v>
      </c>
      <c r="E20" s="5">
        <f t="shared" si="0"/>
        <v>1</v>
      </c>
      <c r="F20" s="6">
        <v>11</v>
      </c>
      <c r="G20" s="7">
        <f t="shared" si="1"/>
        <v>1</v>
      </c>
      <c r="H20" s="8">
        <v>11</v>
      </c>
      <c r="I20" s="9">
        <f t="shared" si="2"/>
        <v>1</v>
      </c>
      <c r="J20" s="10">
        <v>1</v>
      </c>
      <c r="K20" s="11">
        <f t="shared" si="3"/>
        <v>9.0909090909090912E-2</v>
      </c>
      <c r="L20" s="1"/>
      <c r="M20" t="s">
        <v>144</v>
      </c>
    </row>
    <row r="21" spans="1:13" x14ac:dyDescent="0.25">
      <c r="A21" s="2">
        <v>15</v>
      </c>
      <c r="B21" s="3" t="s">
        <v>41</v>
      </c>
      <c r="C21" s="2">
        <v>3</v>
      </c>
      <c r="D21" s="4">
        <v>3</v>
      </c>
      <c r="E21" s="5">
        <f t="shared" si="0"/>
        <v>1</v>
      </c>
      <c r="F21" s="6">
        <v>3</v>
      </c>
      <c r="G21" s="7">
        <f t="shared" si="1"/>
        <v>1</v>
      </c>
      <c r="H21" s="8">
        <v>3</v>
      </c>
      <c r="I21" s="9">
        <f t="shared" si="2"/>
        <v>1</v>
      </c>
      <c r="J21" s="10">
        <v>0</v>
      </c>
      <c r="K21" s="11">
        <f t="shared" si="3"/>
        <v>0</v>
      </c>
      <c r="L21" s="1"/>
      <c r="M21" t="s">
        <v>144</v>
      </c>
    </row>
    <row r="22" spans="1:13" x14ac:dyDescent="0.25">
      <c r="A22" s="2">
        <v>16</v>
      </c>
      <c r="B22" s="3" t="s">
        <v>42</v>
      </c>
      <c r="C22" s="2">
        <v>3</v>
      </c>
      <c r="D22" s="4">
        <v>3</v>
      </c>
      <c r="E22" s="5">
        <f t="shared" si="0"/>
        <v>1</v>
      </c>
      <c r="F22" s="6">
        <v>3</v>
      </c>
      <c r="G22" s="7">
        <f t="shared" si="1"/>
        <v>1</v>
      </c>
      <c r="H22" s="8">
        <v>3</v>
      </c>
      <c r="I22" s="9">
        <f t="shared" si="2"/>
        <v>1</v>
      </c>
      <c r="J22" s="10">
        <v>3</v>
      </c>
      <c r="K22" s="11">
        <f t="shared" si="3"/>
        <v>1</v>
      </c>
      <c r="L22" s="1"/>
      <c r="M22" t="s">
        <v>191</v>
      </c>
    </row>
    <row r="23" spans="1:13" x14ac:dyDescent="0.25">
      <c r="A23" s="2">
        <v>17</v>
      </c>
      <c r="B23" s="3" t="s">
        <v>43</v>
      </c>
      <c r="C23" s="2">
        <v>4</v>
      </c>
      <c r="D23" s="4">
        <v>4</v>
      </c>
      <c r="E23" s="5">
        <f t="shared" si="0"/>
        <v>1</v>
      </c>
      <c r="F23" s="6">
        <v>4</v>
      </c>
      <c r="G23" s="7">
        <f t="shared" si="1"/>
        <v>1</v>
      </c>
      <c r="H23" s="8">
        <v>4</v>
      </c>
      <c r="I23" s="9">
        <f t="shared" si="2"/>
        <v>1</v>
      </c>
      <c r="J23" s="10">
        <v>4</v>
      </c>
      <c r="K23" s="11">
        <f t="shared" si="3"/>
        <v>1</v>
      </c>
      <c r="L23" s="1"/>
      <c r="M23" t="s">
        <v>192</v>
      </c>
    </row>
    <row r="24" spans="1:13" s="15" customFormat="1" x14ac:dyDescent="0.25">
      <c r="A24" s="322" t="s">
        <v>46</v>
      </c>
      <c r="B24" s="322"/>
      <c r="C24" s="12">
        <f>SUM(C7:C23)</f>
        <v>775</v>
      </c>
      <c r="D24" s="12">
        <f>SUM(D7:D23)</f>
        <v>581</v>
      </c>
      <c r="E24" s="13">
        <f t="shared" si="0"/>
        <v>0.74967741935483867</v>
      </c>
      <c r="F24" s="12">
        <f>SUM(F7:F23)</f>
        <v>775</v>
      </c>
      <c r="G24" s="13">
        <f t="shared" si="1"/>
        <v>1</v>
      </c>
      <c r="H24" s="12">
        <f>SUM(H7:H23)</f>
        <v>775</v>
      </c>
      <c r="I24" s="13">
        <f t="shared" si="2"/>
        <v>1</v>
      </c>
      <c r="J24" s="12">
        <f>SUM(J7:J23)</f>
        <v>251</v>
      </c>
      <c r="K24" s="13">
        <f t="shared" si="3"/>
        <v>0.32387096774193547</v>
      </c>
      <c r="L24" s="14"/>
    </row>
    <row r="25" spans="1:13" x14ac:dyDescent="0.25">
      <c r="A25" s="313" t="s">
        <v>14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5"/>
      <c r="L25" s="1"/>
    </row>
    <row r="26" spans="1:13" x14ac:dyDescent="0.25">
      <c r="A26" s="16">
        <v>1</v>
      </c>
      <c r="B26" s="1" t="s">
        <v>47</v>
      </c>
      <c r="C26" s="16">
        <v>81</v>
      </c>
      <c r="D26" s="4">
        <v>81</v>
      </c>
      <c r="E26" s="17">
        <f t="shared" ref="E26:E35" si="4">D26/C26</f>
        <v>1</v>
      </c>
      <c r="F26" s="18">
        <v>81</v>
      </c>
      <c r="G26" s="7">
        <f t="shared" ref="G26:G35" si="5">F26/C26</f>
        <v>1</v>
      </c>
      <c r="H26" s="8">
        <v>81</v>
      </c>
      <c r="I26" s="9">
        <f t="shared" ref="I26:I35" si="6">H26/C26</f>
        <v>1</v>
      </c>
      <c r="J26" s="10">
        <v>17</v>
      </c>
      <c r="K26" s="11">
        <f t="shared" ref="K26:K35" si="7">J26/C26</f>
        <v>0.20987654320987653</v>
      </c>
      <c r="L26" s="1"/>
      <c r="M26" t="s">
        <v>193</v>
      </c>
    </row>
    <row r="27" spans="1:13" x14ac:dyDescent="0.25">
      <c r="A27" s="16">
        <v>2</v>
      </c>
      <c r="B27" s="1" t="s">
        <v>48</v>
      </c>
      <c r="C27" s="16">
        <v>98</v>
      </c>
      <c r="D27" s="4">
        <v>98</v>
      </c>
      <c r="E27" s="17">
        <f t="shared" si="4"/>
        <v>1</v>
      </c>
      <c r="F27" s="18">
        <v>98</v>
      </c>
      <c r="G27" s="7">
        <f t="shared" si="5"/>
        <v>1</v>
      </c>
      <c r="H27" s="8">
        <v>98</v>
      </c>
      <c r="I27" s="9">
        <f t="shared" si="6"/>
        <v>1</v>
      </c>
      <c r="J27" s="10">
        <v>14</v>
      </c>
      <c r="K27" s="11">
        <f t="shared" si="7"/>
        <v>0.14285714285714285</v>
      </c>
      <c r="L27" s="1"/>
      <c r="M27" t="s">
        <v>194</v>
      </c>
    </row>
    <row r="28" spans="1:13" x14ac:dyDescent="0.25">
      <c r="A28" s="16">
        <v>3</v>
      </c>
      <c r="B28" s="1" t="s">
        <v>49</v>
      </c>
      <c r="C28" s="16">
        <v>17</v>
      </c>
      <c r="D28" s="4">
        <v>17</v>
      </c>
      <c r="E28" s="17">
        <f t="shared" si="4"/>
        <v>1</v>
      </c>
      <c r="F28" s="18">
        <v>17</v>
      </c>
      <c r="G28" s="7">
        <f t="shared" si="5"/>
        <v>1</v>
      </c>
      <c r="H28" s="8">
        <v>17</v>
      </c>
      <c r="I28" s="9">
        <f t="shared" si="6"/>
        <v>1</v>
      </c>
      <c r="J28" s="10">
        <v>17</v>
      </c>
      <c r="K28" s="11">
        <f t="shared" si="7"/>
        <v>1</v>
      </c>
      <c r="L28" s="1"/>
      <c r="M28" t="s">
        <v>194</v>
      </c>
    </row>
    <row r="29" spans="1:13" x14ac:dyDescent="0.25">
      <c r="A29" s="16">
        <v>4</v>
      </c>
      <c r="B29" s="1" t="s">
        <v>50</v>
      </c>
      <c r="C29" s="16">
        <v>18</v>
      </c>
      <c r="D29" s="4">
        <v>18</v>
      </c>
      <c r="E29" s="17">
        <f t="shared" si="4"/>
        <v>1</v>
      </c>
      <c r="F29" s="18">
        <v>18</v>
      </c>
      <c r="G29" s="7">
        <f t="shared" si="5"/>
        <v>1</v>
      </c>
      <c r="H29" s="8">
        <v>18</v>
      </c>
      <c r="I29" s="9">
        <f t="shared" si="6"/>
        <v>1</v>
      </c>
      <c r="J29" s="10">
        <v>8</v>
      </c>
      <c r="K29" s="11">
        <f t="shared" si="7"/>
        <v>0.44444444444444442</v>
      </c>
      <c r="L29" s="1"/>
      <c r="M29" t="s">
        <v>194</v>
      </c>
    </row>
    <row r="30" spans="1:13" x14ac:dyDescent="0.25">
      <c r="A30" s="16">
        <v>5</v>
      </c>
      <c r="B30" s="1" t="s">
        <v>51</v>
      </c>
      <c r="C30" s="16">
        <v>16</v>
      </c>
      <c r="D30" s="4">
        <v>16</v>
      </c>
      <c r="E30" s="17">
        <f t="shared" si="4"/>
        <v>1</v>
      </c>
      <c r="F30" s="18">
        <v>16</v>
      </c>
      <c r="G30" s="7">
        <f t="shared" si="5"/>
        <v>1</v>
      </c>
      <c r="H30" s="8">
        <v>16</v>
      </c>
      <c r="I30" s="9">
        <f t="shared" si="6"/>
        <v>1</v>
      </c>
      <c r="J30" s="10">
        <v>16</v>
      </c>
      <c r="K30" s="11">
        <f t="shared" si="7"/>
        <v>1</v>
      </c>
      <c r="L30" s="1"/>
      <c r="M30" t="s">
        <v>194</v>
      </c>
    </row>
    <row r="31" spans="1:13" x14ac:dyDescent="0.25">
      <c r="A31" s="16">
        <v>6</v>
      </c>
      <c r="B31" s="1" t="s">
        <v>52</v>
      </c>
      <c r="C31" s="16">
        <v>95</v>
      </c>
      <c r="D31" s="4">
        <v>95</v>
      </c>
      <c r="E31" s="17">
        <f t="shared" si="4"/>
        <v>1</v>
      </c>
      <c r="F31" s="18">
        <v>95</v>
      </c>
      <c r="G31" s="7">
        <f t="shared" si="5"/>
        <v>1</v>
      </c>
      <c r="H31" s="8">
        <v>95</v>
      </c>
      <c r="I31" s="9">
        <f t="shared" si="6"/>
        <v>1</v>
      </c>
      <c r="J31" s="10">
        <v>22</v>
      </c>
      <c r="K31" s="11">
        <f t="shared" si="7"/>
        <v>0.23157894736842105</v>
      </c>
      <c r="L31" s="1"/>
      <c r="M31" t="s">
        <v>193</v>
      </c>
    </row>
    <row r="32" spans="1:13" x14ac:dyDescent="0.25">
      <c r="A32" s="16">
        <v>7</v>
      </c>
      <c r="B32" s="1" t="s">
        <v>53</v>
      </c>
      <c r="C32" s="16">
        <v>29</v>
      </c>
      <c r="D32" s="4">
        <v>29</v>
      </c>
      <c r="E32" s="17">
        <f t="shared" si="4"/>
        <v>1</v>
      </c>
      <c r="F32" s="18">
        <v>29</v>
      </c>
      <c r="G32" s="7">
        <f t="shared" si="5"/>
        <v>1</v>
      </c>
      <c r="H32" s="8">
        <v>29</v>
      </c>
      <c r="I32" s="9">
        <f t="shared" si="6"/>
        <v>1</v>
      </c>
      <c r="J32" s="10">
        <v>10</v>
      </c>
      <c r="K32" s="11">
        <f t="shared" si="7"/>
        <v>0.34482758620689657</v>
      </c>
      <c r="L32" s="1"/>
      <c r="M32" t="s">
        <v>193</v>
      </c>
    </row>
    <row r="33" spans="1:19" x14ac:dyDescent="0.25">
      <c r="A33" s="16">
        <v>8</v>
      </c>
      <c r="B33" s="1" t="s">
        <v>54</v>
      </c>
      <c r="C33" s="16">
        <v>32</v>
      </c>
      <c r="D33" s="4">
        <v>32</v>
      </c>
      <c r="E33" s="17">
        <f t="shared" si="4"/>
        <v>1</v>
      </c>
      <c r="F33" s="18">
        <v>32</v>
      </c>
      <c r="G33" s="7">
        <f t="shared" si="5"/>
        <v>1</v>
      </c>
      <c r="H33" s="8">
        <v>32</v>
      </c>
      <c r="I33" s="9">
        <f t="shared" si="6"/>
        <v>1</v>
      </c>
      <c r="J33" s="10">
        <v>20</v>
      </c>
      <c r="K33" s="11">
        <f t="shared" si="7"/>
        <v>0.625</v>
      </c>
      <c r="L33" s="1"/>
      <c r="M33" t="s">
        <v>194</v>
      </c>
    </row>
    <row r="34" spans="1:19" x14ac:dyDescent="0.25">
      <c r="A34" s="16">
        <v>9</v>
      </c>
      <c r="B34" s="1" t="s">
        <v>55</v>
      </c>
      <c r="C34" s="16">
        <v>12</v>
      </c>
      <c r="D34" s="4">
        <v>12</v>
      </c>
      <c r="E34" s="17">
        <f t="shared" si="4"/>
        <v>1</v>
      </c>
      <c r="F34" s="18">
        <v>12</v>
      </c>
      <c r="G34" s="7">
        <f t="shared" si="5"/>
        <v>1</v>
      </c>
      <c r="H34" s="8">
        <v>12</v>
      </c>
      <c r="I34" s="9">
        <f t="shared" si="6"/>
        <v>1</v>
      </c>
      <c r="J34" s="10">
        <v>1</v>
      </c>
      <c r="K34" s="11">
        <f t="shared" si="7"/>
        <v>8.3333333333333329E-2</v>
      </c>
      <c r="L34" s="1"/>
      <c r="M34" t="s">
        <v>194</v>
      </c>
    </row>
    <row r="35" spans="1:19" s="15" customFormat="1" x14ac:dyDescent="0.25">
      <c r="A35" s="322" t="s">
        <v>46</v>
      </c>
      <c r="B35" s="322"/>
      <c r="C35" s="12">
        <f>SUM(C26:C34)</f>
        <v>398</v>
      </c>
      <c r="D35" s="12">
        <f>SUM(D26:D34)</f>
        <v>398</v>
      </c>
      <c r="E35" s="13">
        <f t="shared" si="4"/>
        <v>1</v>
      </c>
      <c r="F35" s="12">
        <f>SUM(F26:F34)</f>
        <v>398</v>
      </c>
      <c r="G35" s="13">
        <f t="shared" si="5"/>
        <v>1</v>
      </c>
      <c r="H35" s="12">
        <f>SUM(H26:H34)</f>
        <v>398</v>
      </c>
      <c r="I35" s="13">
        <f t="shared" si="6"/>
        <v>1</v>
      </c>
      <c r="J35" s="12">
        <f>SUM(J26:J34)</f>
        <v>125</v>
      </c>
      <c r="K35" s="13">
        <f t="shared" si="7"/>
        <v>0.314070351758794</v>
      </c>
      <c r="L35" s="14"/>
    </row>
    <row r="36" spans="1:19" x14ac:dyDescent="0.25">
      <c r="A36" s="313" t="s">
        <v>15</v>
      </c>
      <c r="B36" s="314"/>
      <c r="C36" s="314"/>
      <c r="D36" s="314"/>
      <c r="E36" s="314"/>
      <c r="F36" s="314"/>
      <c r="G36" s="314"/>
      <c r="H36" s="314"/>
      <c r="I36" s="314"/>
      <c r="J36" s="314"/>
      <c r="K36" s="315"/>
      <c r="L36" s="1"/>
    </row>
    <row r="37" spans="1:19" x14ac:dyDescent="0.25">
      <c r="A37" s="16">
        <v>1</v>
      </c>
      <c r="B37" s="1" t="s">
        <v>56</v>
      </c>
      <c r="C37" s="16">
        <v>74</v>
      </c>
      <c r="D37" s="4">
        <v>74</v>
      </c>
      <c r="E37" s="5">
        <f t="shared" ref="E37:E44" si="8">D37/C37</f>
        <v>1</v>
      </c>
      <c r="F37" s="6">
        <v>74</v>
      </c>
      <c r="G37" s="7">
        <f t="shared" ref="G37:G44" si="9">F37/C37</f>
        <v>1</v>
      </c>
      <c r="H37" s="8">
        <v>74</v>
      </c>
      <c r="I37" s="9">
        <f t="shared" ref="I37:I44" si="10">H37/C37</f>
        <v>1</v>
      </c>
      <c r="J37" s="10">
        <v>32</v>
      </c>
      <c r="K37" s="11">
        <f t="shared" ref="K37:K44" si="11">J37/C37</f>
        <v>0.43243243243243246</v>
      </c>
      <c r="L37" s="1"/>
      <c r="M37" t="s">
        <v>144</v>
      </c>
    </row>
    <row r="38" spans="1:19" x14ac:dyDescent="0.25">
      <c r="A38" s="16">
        <v>2</v>
      </c>
      <c r="B38" s="1" t="s">
        <v>57</v>
      </c>
      <c r="C38" s="16">
        <v>224</v>
      </c>
      <c r="D38" s="4">
        <v>19</v>
      </c>
      <c r="E38" s="5">
        <f t="shared" si="8"/>
        <v>8.4821428571428575E-2</v>
      </c>
      <c r="F38" s="6">
        <v>19</v>
      </c>
      <c r="G38" s="7">
        <f t="shared" si="9"/>
        <v>8.4821428571428575E-2</v>
      </c>
      <c r="H38" s="8">
        <v>224</v>
      </c>
      <c r="I38" s="9">
        <f t="shared" si="10"/>
        <v>1</v>
      </c>
      <c r="J38" s="10">
        <v>0</v>
      </c>
      <c r="K38" s="11">
        <f t="shared" si="11"/>
        <v>0</v>
      </c>
      <c r="L38" s="1"/>
      <c r="M38" t="s">
        <v>144</v>
      </c>
    </row>
    <row r="39" spans="1:19" x14ac:dyDescent="0.25">
      <c r="A39" s="16">
        <v>3</v>
      </c>
      <c r="B39" s="1" t="s">
        <v>58</v>
      </c>
      <c r="C39" s="16">
        <v>93</v>
      </c>
      <c r="D39" s="4">
        <v>29</v>
      </c>
      <c r="E39" s="19">
        <f t="shared" si="8"/>
        <v>0.31182795698924731</v>
      </c>
      <c r="F39" s="6">
        <v>93</v>
      </c>
      <c r="G39" s="20">
        <f t="shared" si="9"/>
        <v>1</v>
      </c>
      <c r="H39" s="8">
        <v>93</v>
      </c>
      <c r="I39" s="21">
        <f t="shared" si="10"/>
        <v>1</v>
      </c>
      <c r="J39" s="10">
        <v>16</v>
      </c>
      <c r="K39" s="11">
        <f t="shared" si="11"/>
        <v>0.17204301075268819</v>
      </c>
      <c r="L39" s="1"/>
      <c r="M39" t="s">
        <v>144</v>
      </c>
    </row>
    <row r="40" spans="1:19" x14ac:dyDescent="0.25">
      <c r="A40" s="16">
        <v>4</v>
      </c>
      <c r="B40" s="1" t="s">
        <v>59</v>
      </c>
      <c r="C40" s="16">
        <v>67</v>
      </c>
      <c r="D40" s="4">
        <v>17</v>
      </c>
      <c r="E40" s="5">
        <f t="shared" si="8"/>
        <v>0.2537313432835821</v>
      </c>
      <c r="F40" s="6">
        <v>67</v>
      </c>
      <c r="G40" s="7">
        <f t="shared" si="9"/>
        <v>1</v>
      </c>
      <c r="H40" s="8">
        <v>67</v>
      </c>
      <c r="I40" s="9">
        <f t="shared" si="10"/>
        <v>1</v>
      </c>
      <c r="J40" s="10">
        <v>16</v>
      </c>
      <c r="K40" s="11">
        <f t="shared" si="11"/>
        <v>0.23880597014925373</v>
      </c>
      <c r="L40" s="1"/>
      <c r="M40" t="s">
        <v>144</v>
      </c>
    </row>
    <row r="41" spans="1:19" x14ac:dyDescent="0.25">
      <c r="A41" s="16">
        <v>5</v>
      </c>
      <c r="B41" s="1" t="s">
        <v>60</v>
      </c>
      <c r="C41" s="16">
        <v>76</v>
      </c>
      <c r="D41" s="4">
        <v>46</v>
      </c>
      <c r="E41" s="5">
        <f t="shared" si="8"/>
        <v>0.60526315789473684</v>
      </c>
      <c r="F41" s="6">
        <v>76</v>
      </c>
      <c r="G41" s="7">
        <f t="shared" si="9"/>
        <v>1</v>
      </c>
      <c r="H41" s="8">
        <v>73</v>
      </c>
      <c r="I41" s="9">
        <f t="shared" si="10"/>
        <v>0.96052631578947367</v>
      </c>
      <c r="J41" s="10">
        <v>20</v>
      </c>
      <c r="K41" s="11">
        <f t="shared" si="11"/>
        <v>0.26315789473684209</v>
      </c>
      <c r="L41" s="1"/>
      <c r="M41" t="s">
        <v>144</v>
      </c>
    </row>
    <row r="42" spans="1:19" x14ac:dyDescent="0.25">
      <c r="A42" s="16">
        <v>6</v>
      </c>
      <c r="B42" s="1" t="s">
        <v>61</v>
      </c>
      <c r="C42" s="16">
        <v>77</v>
      </c>
      <c r="D42" s="4">
        <v>77</v>
      </c>
      <c r="E42" s="19">
        <f t="shared" si="8"/>
        <v>1</v>
      </c>
      <c r="F42" s="6">
        <v>77</v>
      </c>
      <c r="G42" s="20">
        <f t="shared" si="9"/>
        <v>1</v>
      </c>
      <c r="H42" s="8">
        <v>77</v>
      </c>
      <c r="I42" s="9">
        <f t="shared" si="10"/>
        <v>1</v>
      </c>
      <c r="J42" s="10">
        <v>67</v>
      </c>
      <c r="K42" s="11">
        <f t="shared" si="11"/>
        <v>0.87012987012987009</v>
      </c>
      <c r="L42" s="1"/>
      <c r="M42" t="s">
        <v>144</v>
      </c>
    </row>
    <row r="43" spans="1:19" x14ac:dyDescent="0.25">
      <c r="A43" s="16">
        <v>7</v>
      </c>
      <c r="B43" s="1" t="s">
        <v>62</v>
      </c>
      <c r="C43" s="16">
        <v>36</v>
      </c>
      <c r="D43" s="4">
        <v>36</v>
      </c>
      <c r="E43" s="5">
        <f t="shared" si="8"/>
        <v>1</v>
      </c>
      <c r="F43" s="6">
        <v>36</v>
      </c>
      <c r="G43" s="7">
        <f t="shared" si="9"/>
        <v>1</v>
      </c>
      <c r="H43" s="8">
        <v>36</v>
      </c>
      <c r="I43" s="9">
        <f t="shared" si="10"/>
        <v>1</v>
      </c>
      <c r="J43" s="10">
        <v>28</v>
      </c>
      <c r="K43" s="11">
        <f t="shared" si="11"/>
        <v>0.77777777777777779</v>
      </c>
      <c r="L43" s="1"/>
      <c r="M43" t="s">
        <v>144</v>
      </c>
    </row>
    <row r="44" spans="1:19" s="15" customFormat="1" x14ac:dyDescent="0.25">
      <c r="A44" s="322" t="s">
        <v>46</v>
      </c>
      <c r="B44" s="322"/>
      <c r="C44" s="12">
        <f>SUM(C37:C43)</f>
        <v>647</v>
      </c>
      <c r="D44" s="12">
        <f>SUM(D37:D43)</f>
        <v>298</v>
      </c>
      <c r="E44" s="13">
        <f t="shared" si="8"/>
        <v>0.46058732612055642</v>
      </c>
      <c r="F44" s="12">
        <f>SUM(F37:F43)</f>
        <v>442</v>
      </c>
      <c r="G44" s="13">
        <f t="shared" si="9"/>
        <v>0.68315301391035543</v>
      </c>
      <c r="H44" s="12">
        <f>SUM(H37:H43)</f>
        <v>644</v>
      </c>
      <c r="I44" s="13">
        <f t="shared" si="10"/>
        <v>0.99536321483771251</v>
      </c>
      <c r="J44" s="12">
        <f>SUM(J37:J43)</f>
        <v>179</v>
      </c>
      <c r="K44" s="13">
        <f t="shared" si="11"/>
        <v>0.27666151468315303</v>
      </c>
      <c r="L44" s="14"/>
      <c r="Q44" s="15">
        <v>170</v>
      </c>
      <c r="R44" s="15">
        <v>170</v>
      </c>
      <c r="S44" s="22">
        <f t="shared" ref="S44:S49" si="12">R44/Q44</f>
        <v>1</v>
      </c>
    </row>
    <row r="45" spans="1:19" x14ac:dyDescent="0.25">
      <c r="A45" s="320" t="s">
        <v>16</v>
      </c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1"/>
      <c r="Q45">
        <v>112</v>
      </c>
      <c r="R45">
        <v>111</v>
      </c>
      <c r="S45" s="22">
        <f t="shared" si="12"/>
        <v>0.9910714285714286</v>
      </c>
    </row>
    <row r="46" spans="1:19" x14ac:dyDescent="0.25">
      <c r="A46" s="16">
        <v>1</v>
      </c>
      <c r="B46" s="1" t="s">
        <v>63</v>
      </c>
      <c r="C46" s="16">
        <v>168</v>
      </c>
      <c r="D46" s="4">
        <v>122</v>
      </c>
      <c r="E46" s="5">
        <f t="shared" ref="E46:E51" si="13">D46/C46</f>
        <v>0.72619047619047616</v>
      </c>
      <c r="F46" s="6">
        <v>122</v>
      </c>
      <c r="G46" s="7">
        <f t="shared" ref="G46:G51" si="14">F46/C46</f>
        <v>0.72619047619047616</v>
      </c>
      <c r="H46" s="8">
        <v>168</v>
      </c>
      <c r="I46" s="9">
        <f t="shared" ref="I46:I51" si="15">H46/C46</f>
        <v>1</v>
      </c>
      <c r="J46" s="10">
        <v>168</v>
      </c>
      <c r="K46" s="11">
        <f>J46/H46</f>
        <v>1</v>
      </c>
      <c r="L46" s="1"/>
      <c r="M46" t="s">
        <v>144</v>
      </c>
      <c r="Q46">
        <v>81</v>
      </c>
      <c r="R46">
        <v>81</v>
      </c>
      <c r="S46" s="22">
        <f t="shared" si="12"/>
        <v>1</v>
      </c>
    </row>
    <row r="47" spans="1:19" x14ac:dyDescent="0.25">
      <c r="A47" s="16">
        <v>2</v>
      </c>
      <c r="B47" s="1" t="s">
        <v>64</v>
      </c>
      <c r="C47" s="16">
        <v>112</v>
      </c>
      <c r="D47" s="4">
        <v>90</v>
      </c>
      <c r="E47" s="5">
        <f t="shared" si="13"/>
        <v>0.8035714285714286</v>
      </c>
      <c r="F47" s="6">
        <v>90</v>
      </c>
      <c r="G47" s="7">
        <f t="shared" si="14"/>
        <v>0.8035714285714286</v>
      </c>
      <c r="H47" s="8">
        <v>112</v>
      </c>
      <c r="I47" s="9">
        <f t="shared" si="15"/>
        <v>1</v>
      </c>
      <c r="J47" s="10">
        <v>112</v>
      </c>
      <c r="K47" s="11">
        <f>J47/H47</f>
        <v>1</v>
      </c>
      <c r="L47" s="1"/>
      <c r="M47" t="s">
        <v>144</v>
      </c>
      <c r="Q47">
        <v>95</v>
      </c>
      <c r="R47">
        <v>95</v>
      </c>
      <c r="S47" s="22">
        <f t="shared" si="12"/>
        <v>1</v>
      </c>
    </row>
    <row r="48" spans="1:19" x14ac:dyDescent="0.25">
      <c r="A48" s="16">
        <v>3</v>
      </c>
      <c r="B48" s="1" t="s">
        <v>65</v>
      </c>
      <c r="C48" s="16">
        <v>77</v>
      </c>
      <c r="D48" s="4">
        <v>67</v>
      </c>
      <c r="E48" s="5">
        <f t="shared" si="13"/>
        <v>0.87012987012987009</v>
      </c>
      <c r="F48" s="6">
        <v>77</v>
      </c>
      <c r="G48" s="7">
        <f t="shared" si="14"/>
        <v>1</v>
      </c>
      <c r="H48" s="8">
        <v>77</v>
      </c>
      <c r="I48" s="9">
        <f t="shared" si="15"/>
        <v>1</v>
      </c>
      <c r="J48" s="10">
        <v>77</v>
      </c>
      <c r="K48" s="11">
        <f t="shared" ref="K48:K49" si="16">J48/H48</f>
        <v>1</v>
      </c>
      <c r="L48" s="1"/>
      <c r="M48" t="s">
        <v>144</v>
      </c>
      <c r="Q48">
        <v>48</v>
      </c>
      <c r="R48">
        <v>42</v>
      </c>
      <c r="S48" s="22">
        <f t="shared" si="12"/>
        <v>0.875</v>
      </c>
    </row>
    <row r="49" spans="1:19" x14ac:dyDescent="0.25">
      <c r="A49" s="16">
        <v>4</v>
      </c>
      <c r="B49" s="1" t="s">
        <v>66</v>
      </c>
      <c r="C49" s="16">
        <v>95</v>
      </c>
      <c r="D49" s="4">
        <v>95</v>
      </c>
      <c r="E49" s="5">
        <f t="shared" si="13"/>
        <v>1</v>
      </c>
      <c r="F49" s="6">
        <v>95</v>
      </c>
      <c r="G49" s="7">
        <f t="shared" si="14"/>
        <v>1</v>
      </c>
      <c r="H49" s="8">
        <v>95</v>
      </c>
      <c r="I49" s="9">
        <f t="shared" si="15"/>
        <v>1</v>
      </c>
      <c r="J49" s="10">
        <v>95</v>
      </c>
      <c r="K49" s="11">
        <f t="shared" si="16"/>
        <v>1</v>
      </c>
      <c r="L49" s="1"/>
      <c r="M49" t="s">
        <v>144</v>
      </c>
      <c r="Q49">
        <f>SUM(Q44:Q48)</f>
        <v>506</v>
      </c>
      <c r="R49">
        <f>SUM(R44:R48)</f>
        <v>499</v>
      </c>
      <c r="S49" s="22">
        <f t="shared" si="12"/>
        <v>0.98616600790513831</v>
      </c>
    </row>
    <row r="50" spans="1:19" x14ac:dyDescent="0.25">
      <c r="A50" s="16">
        <v>5</v>
      </c>
      <c r="B50" s="1" t="s">
        <v>67</v>
      </c>
      <c r="C50" s="16">
        <v>49</v>
      </c>
      <c r="D50" s="4">
        <v>49</v>
      </c>
      <c r="E50" s="5">
        <f t="shared" si="13"/>
        <v>1</v>
      </c>
      <c r="F50" s="6">
        <v>49</v>
      </c>
      <c r="G50" s="7">
        <f t="shared" si="14"/>
        <v>1</v>
      </c>
      <c r="H50" s="8">
        <v>49</v>
      </c>
      <c r="I50" s="9">
        <f t="shared" si="15"/>
        <v>1</v>
      </c>
      <c r="J50" s="10">
        <v>49</v>
      </c>
      <c r="K50" s="11">
        <f>J50/H50</f>
        <v>1</v>
      </c>
      <c r="L50" s="1"/>
      <c r="M50" t="s">
        <v>144</v>
      </c>
    </row>
    <row r="51" spans="1:19" s="15" customFormat="1" x14ac:dyDescent="0.25">
      <c r="A51" s="322" t="s">
        <v>46</v>
      </c>
      <c r="B51" s="322"/>
      <c r="C51" s="12">
        <f>SUM(C46:C50)</f>
        <v>501</v>
      </c>
      <c r="D51" s="12">
        <f>SUM(D46:D50)</f>
        <v>423</v>
      </c>
      <c r="E51" s="13">
        <f t="shared" si="13"/>
        <v>0.84431137724550898</v>
      </c>
      <c r="F51" s="12">
        <f>SUM(F46:F50)</f>
        <v>433</v>
      </c>
      <c r="G51" s="13">
        <f t="shared" si="14"/>
        <v>0.86427145708582831</v>
      </c>
      <c r="H51" s="12">
        <f>SUM(H46:H50)</f>
        <v>501</v>
      </c>
      <c r="I51" s="13">
        <f t="shared" si="15"/>
        <v>1</v>
      </c>
      <c r="J51" s="12">
        <f>SUM(J46:J50)</f>
        <v>501</v>
      </c>
      <c r="K51" s="13">
        <f>J51/C51</f>
        <v>1</v>
      </c>
      <c r="L51" s="14"/>
    </row>
    <row r="52" spans="1:19" x14ac:dyDescent="0.25">
      <c r="A52" s="313" t="s">
        <v>68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5"/>
      <c r="L52" s="1"/>
    </row>
    <row r="53" spans="1:19" x14ac:dyDescent="0.25">
      <c r="A53" s="16">
        <v>1</v>
      </c>
      <c r="B53" s="1" t="s">
        <v>69</v>
      </c>
      <c r="C53" s="16">
        <v>248</v>
      </c>
      <c r="D53" s="4">
        <v>177</v>
      </c>
      <c r="E53" s="19">
        <f>D53/C53</f>
        <v>0.71370967741935487</v>
      </c>
      <c r="F53" s="6">
        <v>245</v>
      </c>
      <c r="G53" s="20">
        <f t="shared" ref="G53:G71" si="17">F53/C53</f>
        <v>0.98790322580645162</v>
      </c>
      <c r="H53" s="8">
        <v>247</v>
      </c>
      <c r="I53" s="21">
        <f t="shared" ref="I53:I71" si="18">H53/C53</f>
        <v>0.99596774193548387</v>
      </c>
      <c r="J53" s="10">
        <v>142</v>
      </c>
      <c r="K53" s="11">
        <f t="shared" ref="K53:K71" si="19">J53/C53</f>
        <v>0.57258064516129037</v>
      </c>
      <c r="L53" s="1"/>
      <c r="M53" t="s">
        <v>197</v>
      </c>
    </row>
    <row r="54" spans="1:19" x14ac:dyDescent="0.25">
      <c r="A54" s="16">
        <v>2</v>
      </c>
      <c r="B54" s="1" t="s">
        <v>70</v>
      </c>
      <c r="C54" s="16">
        <v>74</v>
      </c>
      <c r="D54" s="4">
        <v>74</v>
      </c>
      <c r="E54" s="19">
        <f t="shared" ref="E54:E70" si="20">D54/C54</f>
        <v>1</v>
      </c>
      <c r="F54" s="6">
        <v>74</v>
      </c>
      <c r="G54" s="7">
        <f t="shared" si="17"/>
        <v>1</v>
      </c>
      <c r="H54" s="8">
        <v>74</v>
      </c>
      <c r="I54" s="9">
        <f t="shared" si="18"/>
        <v>1</v>
      </c>
      <c r="J54" s="10">
        <v>32</v>
      </c>
      <c r="K54" s="11">
        <f t="shared" si="19"/>
        <v>0.43243243243243246</v>
      </c>
      <c r="L54" s="1"/>
      <c r="M54" t="s">
        <v>194</v>
      </c>
    </row>
    <row r="55" spans="1:19" x14ac:dyDescent="0.25">
      <c r="A55" s="16">
        <v>3</v>
      </c>
      <c r="B55" s="1" t="s">
        <v>71</v>
      </c>
      <c r="C55" s="16">
        <v>61</v>
      </c>
      <c r="D55" s="4">
        <v>2</v>
      </c>
      <c r="E55" s="19">
        <f t="shared" si="20"/>
        <v>3.2786885245901641E-2</v>
      </c>
      <c r="F55" s="6">
        <v>2</v>
      </c>
      <c r="G55" s="7">
        <f t="shared" si="17"/>
        <v>3.2786885245901641E-2</v>
      </c>
      <c r="H55" s="8">
        <v>61</v>
      </c>
      <c r="I55" s="9">
        <f t="shared" si="18"/>
        <v>1</v>
      </c>
      <c r="J55" s="10">
        <v>47</v>
      </c>
      <c r="K55" s="11">
        <f t="shared" si="19"/>
        <v>0.77049180327868849</v>
      </c>
      <c r="L55" s="1"/>
      <c r="M55" t="s">
        <v>198</v>
      </c>
    </row>
    <row r="56" spans="1:19" x14ac:dyDescent="0.25">
      <c r="A56" s="16">
        <v>4</v>
      </c>
      <c r="B56" s="1" t="s">
        <v>72</v>
      </c>
      <c r="C56" s="16">
        <v>51</v>
      </c>
      <c r="D56" s="4">
        <v>48</v>
      </c>
      <c r="E56" s="19">
        <f t="shared" si="20"/>
        <v>0.94117647058823528</v>
      </c>
      <c r="F56" s="6">
        <v>50</v>
      </c>
      <c r="G56" s="20">
        <f t="shared" si="17"/>
        <v>0.98039215686274506</v>
      </c>
      <c r="H56" s="8">
        <v>50</v>
      </c>
      <c r="I56" s="9">
        <f t="shared" si="18"/>
        <v>0.98039215686274506</v>
      </c>
      <c r="J56" s="10">
        <v>24</v>
      </c>
      <c r="K56" s="11">
        <f t="shared" si="19"/>
        <v>0.47058823529411764</v>
      </c>
      <c r="L56" s="1"/>
      <c r="M56" t="s">
        <v>199</v>
      </c>
    </row>
    <row r="57" spans="1:19" x14ac:dyDescent="0.25">
      <c r="A57" s="16">
        <v>5</v>
      </c>
      <c r="B57" s="1" t="s">
        <v>73</v>
      </c>
      <c r="C57" s="16">
        <v>51</v>
      </c>
      <c r="D57" s="4">
        <v>51</v>
      </c>
      <c r="E57" s="19">
        <f t="shared" si="20"/>
        <v>1</v>
      </c>
      <c r="F57" s="6">
        <v>51</v>
      </c>
      <c r="G57" s="7">
        <f t="shared" si="17"/>
        <v>1</v>
      </c>
      <c r="H57" s="8">
        <v>51</v>
      </c>
      <c r="I57" s="9">
        <f t="shared" si="18"/>
        <v>1</v>
      </c>
      <c r="J57" s="10">
        <v>51</v>
      </c>
      <c r="K57" s="11">
        <f t="shared" si="19"/>
        <v>1</v>
      </c>
      <c r="L57" s="1"/>
      <c r="M57" t="s">
        <v>200</v>
      </c>
    </row>
    <row r="58" spans="1:19" x14ac:dyDescent="0.25">
      <c r="A58" s="16">
        <v>6</v>
      </c>
      <c r="B58" s="1" t="s">
        <v>74</v>
      </c>
      <c r="C58" s="16">
        <v>22</v>
      </c>
      <c r="D58" s="4">
        <v>22</v>
      </c>
      <c r="E58" s="19">
        <f t="shared" si="20"/>
        <v>1</v>
      </c>
      <c r="F58" s="6">
        <v>22</v>
      </c>
      <c r="G58" s="7">
        <f t="shared" si="17"/>
        <v>1</v>
      </c>
      <c r="H58" s="8">
        <v>22</v>
      </c>
      <c r="I58" s="9">
        <f t="shared" si="18"/>
        <v>1</v>
      </c>
      <c r="J58" s="10">
        <v>20</v>
      </c>
      <c r="K58" s="11">
        <f t="shared" si="19"/>
        <v>0.90909090909090906</v>
      </c>
      <c r="L58" s="1"/>
      <c r="M58" t="s">
        <v>194</v>
      </c>
    </row>
    <row r="59" spans="1:19" x14ac:dyDescent="0.25">
      <c r="A59" s="16">
        <v>7</v>
      </c>
      <c r="B59" s="1" t="s">
        <v>75</v>
      </c>
      <c r="C59" s="16">
        <v>57</v>
      </c>
      <c r="D59" s="4">
        <v>57</v>
      </c>
      <c r="E59" s="19">
        <f t="shared" si="20"/>
        <v>1</v>
      </c>
      <c r="F59" s="6">
        <v>57</v>
      </c>
      <c r="G59" s="7">
        <f t="shared" si="17"/>
        <v>1</v>
      </c>
      <c r="H59" s="8">
        <v>57</v>
      </c>
      <c r="I59" s="9">
        <f t="shared" si="18"/>
        <v>1</v>
      </c>
      <c r="J59" s="10">
        <v>29</v>
      </c>
      <c r="K59" s="11">
        <f t="shared" si="19"/>
        <v>0.50877192982456143</v>
      </c>
      <c r="L59" s="1"/>
      <c r="M59" t="s">
        <v>201</v>
      </c>
    </row>
    <row r="60" spans="1:19" x14ac:dyDescent="0.25">
      <c r="A60" s="16">
        <v>8</v>
      </c>
      <c r="B60" s="1" t="s">
        <v>76</v>
      </c>
      <c r="C60" s="16">
        <v>24</v>
      </c>
      <c r="D60" s="4">
        <v>24</v>
      </c>
      <c r="E60" s="19">
        <f t="shared" si="20"/>
        <v>1</v>
      </c>
      <c r="F60" s="6">
        <v>24</v>
      </c>
      <c r="G60" s="7">
        <f t="shared" si="17"/>
        <v>1</v>
      </c>
      <c r="H60" s="8">
        <v>24</v>
      </c>
      <c r="I60" s="9">
        <f t="shared" si="18"/>
        <v>1</v>
      </c>
      <c r="J60" s="10">
        <v>3</v>
      </c>
      <c r="K60" s="11">
        <f t="shared" si="19"/>
        <v>0.125</v>
      </c>
      <c r="L60" s="1"/>
      <c r="M60" t="s">
        <v>202</v>
      </c>
    </row>
    <row r="61" spans="1:19" x14ac:dyDescent="0.25">
      <c r="A61" s="16">
        <v>9</v>
      </c>
      <c r="B61" s="1" t="s">
        <v>77</v>
      </c>
      <c r="C61" s="16">
        <v>31</v>
      </c>
      <c r="D61" s="4">
        <v>31</v>
      </c>
      <c r="E61" s="19">
        <f t="shared" si="20"/>
        <v>1</v>
      </c>
      <c r="F61" s="6">
        <v>31</v>
      </c>
      <c r="G61" s="7">
        <f t="shared" si="17"/>
        <v>1</v>
      </c>
      <c r="H61" s="8">
        <v>31</v>
      </c>
      <c r="I61" s="9">
        <f t="shared" si="18"/>
        <v>1</v>
      </c>
      <c r="J61" s="10">
        <v>6</v>
      </c>
      <c r="K61" s="11">
        <f t="shared" si="19"/>
        <v>0.19354838709677419</v>
      </c>
      <c r="L61" s="1"/>
      <c r="M61" t="s">
        <v>194</v>
      </c>
    </row>
    <row r="62" spans="1:19" x14ac:dyDescent="0.25">
      <c r="A62" s="16">
        <v>10</v>
      </c>
      <c r="B62" s="1" t="s">
        <v>78</v>
      </c>
      <c r="C62" s="16">
        <v>9</v>
      </c>
      <c r="D62" s="4">
        <v>9</v>
      </c>
      <c r="E62" s="19">
        <f t="shared" si="20"/>
        <v>1</v>
      </c>
      <c r="F62" s="6">
        <v>9</v>
      </c>
      <c r="G62" s="7">
        <f t="shared" si="17"/>
        <v>1</v>
      </c>
      <c r="H62" s="8">
        <v>9</v>
      </c>
      <c r="I62" s="9">
        <f t="shared" si="18"/>
        <v>1</v>
      </c>
      <c r="J62" s="10">
        <v>1</v>
      </c>
      <c r="K62" s="11">
        <f t="shared" si="19"/>
        <v>0.1111111111111111</v>
      </c>
      <c r="L62" s="1"/>
      <c r="M62" t="s">
        <v>202</v>
      </c>
    </row>
    <row r="63" spans="1:19" x14ac:dyDescent="0.25">
      <c r="A63" s="16">
        <v>11</v>
      </c>
      <c r="B63" s="1" t="s">
        <v>79</v>
      </c>
      <c r="C63" s="16">
        <v>10</v>
      </c>
      <c r="D63" s="4">
        <v>7</v>
      </c>
      <c r="E63" s="19">
        <f t="shared" si="20"/>
        <v>0.7</v>
      </c>
      <c r="F63" s="6">
        <v>10</v>
      </c>
      <c r="G63" s="7">
        <f t="shared" si="17"/>
        <v>1</v>
      </c>
      <c r="H63" s="8">
        <v>10</v>
      </c>
      <c r="I63" s="9">
        <f t="shared" si="18"/>
        <v>1</v>
      </c>
      <c r="J63" s="10">
        <v>3</v>
      </c>
      <c r="K63" s="11">
        <f t="shared" si="19"/>
        <v>0.3</v>
      </c>
      <c r="L63" s="1"/>
      <c r="M63" t="s">
        <v>204</v>
      </c>
    </row>
    <row r="64" spans="1:19" x14ac:dyDescent="0.25">
      <c r="A64" s="16">
        <v>12</v>
      </c>
      <c r="B64" s="1" t="s">
        <v>80</v>
      </c>
      <c r="C64" s="16">
        <v>11</v>
      </c>
      <c r="D64" s="4">
        <v>11</v>
      </c>
      <c r="E64" s="19">
        <f t="shared" si="20"/>
        <v>1</v>
      </c>
      <c r="F64" s="6">
        <v>11</v>
      </c>
      <c r="G64" s="7">
        <f t="shared" si="17"/>
        <v>1</v>
      </c>
      <c r="H64" s="8">
        <v>11</v>
      </c>
      <c r="I64" s="9">
        <f t="shared" si="18"/>
        <v>1</v>
      </c>
      <c r="J64" s="10">
        <v>11</v>
      </c>
      <c r="K64" s="11">
        <f t="shared" si="19"/>
        <v>1</v>
      </c>
      <c r="L64" s="1"/>
      <c r="M64" t="s">
        <v>194</v>
      </c>
    </row>
    <row r="65" spans="1:13" x14ac:dyDescent="0.25">
      <c r="A65" s="16">
        <v>13</v>
      </c>
      <c r="B65" s="1" t="s">
        <v>81</v>
      </c>
      <c r="C65" s="16">
        <v>7</v>
      </c>
      <c r="D65" s="4">
        <v>7</v>
      </c>
      <c r="E65" s="19">
        <f t="shared" si="20"/>
        <v>1</v>
      </c>
      <c r="F65" s="6">
        <v>7</v>
      </c>
      <c r="G65" s="7">
        <f t="shared" si="17"/>
        <v>1</v>
      </c>
      <c r="H65" s="8">
        <v>7</v>
      </c>
      <c r="I65" s="9">
        <f t="shared" si="18"/>
        <v>1</v>
      </c>
      <c r="J65" s="10">
        <v>1</v>
      </c>
      <c r="K65" s="11">
        <f t="shared" si="19"/>
        <v>0.14285714285714285</v>
      </c>
      <c r="L65" s="1"/>
      <c r="M65" t="s">
        <v>194</v>
      </c>
    </row>
    <row r="66" spans="1:13" x14ac:dyDescent="0.25">
      <c r="A66" s="16">
        <v>14</v>
      </c>
      <c r="B66" s="1" t="s">
        <v>82</v>
      </c>
      <c r="C66" s="16">
        <v>8</v>
      </c>
      <c r="D66" s="4">
        <v>8</v>
      </c>
      <c r="E66" s="19">
        <f t="shared" si="20"/>
        <v>1</v>
      </c>
      <c r="F66" s="6">
        <v>8</v>
      </c>
      <c r="G66" s="7">
        <f t="shared" si="17"/>
        <v>1</v>
      </c>
      <c r="H66" s="8">
        <v>8</v>
      </c>
      <c r="I66" s="9">
        <f t="shared" si="18"/>
        <v>1</v>
      </c>
      <c r="J66" s="10">
        <v>0</v>
      </c>
      <c r="K66" s="11">
        <f t="shared" si="19"/>
        <v>0</v>
      </c>
      <c r="L66" s="1"/>
      <c r="M66" t="s">
        <v>202</v>
      </c>
    </row>
    <row r="67" spans="1:13" x14ac:dyDescent="0.25">
      <c r="A67" s="16">
        <v>15</v>
      </c>
      <c r="B67" s="1" t="s">
        <v>83</v>
      </c>
      <c r="C67" s="16">
        <v>21</v>
      </c>
      <c r="D67" s="4">
        <v>21</v>
      </c>
      <c r="E67" s="19">
        <f t="shared" si="20"/>
        <v>1</v>
      </c>
      <c r="F67" s="6">
        <v>21</v>
      </c>
      <c r="G67" s="7">
        <f t="shared" si="17"/>
        <v>1</v>
      </c>
      <c r="H67" s="8">
        <v>21</v>
      </c>
      <c r="I67" s="9">
        <f t="shared" si="18"/>
        <v>1</v>
      </c>
      <c r="J67" s="10">
        <v>0</v>
      </c>
      <c r="K67" s="11">
        <f t="shared" si="19"/>
        <v>0</v>
      </c>
      <c r="L67" s="1"/>
      <c r="M67" t="s">
        <v>202</v>
      </c>
    </row>
    <row r="68" spans="1:13" x14ac:dyDescent="0.25">
      <c r="A68" s="16">
        <v>16</v>
      </c>
      <c r="B68" s="1" t="s">
        <v>84</v>
      </c>
      <c r="C68" s="16">
        <v>14</v>
      </c>
      <c r="D68" s="4">
        <v>14</v>
      </c>
      <c r="E68" s="19">
        <f t="shared" si="20"/>
        <v>1</v>
      </c>
      <c r="F68" s="6">
        <v>14</v>
      </c>
      <c r="G68" s="7">
        <f t="shared" si="17"/>
        <v>1</v>
      </c>
      <c r="H68" s="8">
        <v>14</v>
      </c>
      <c r="I68" s="9">
        <f t="shared" si="18"/>
        <v>1</v>
      </c>
      <c r="J68" s="10">
        <v>4</v>
      </c>
      <c r="K68" s="11">
        <f t="shared" si="19"/>
        <v>0.2857142857142857</v>
      </c>
      <c r="L68" s="1"/>
      <c r="M68" t="s">
        <v>153</v>
      </c>
    </row>
    <row r="69" spans="1:13" x14ac:dyDescent="0.25">
      <c r="A69" s="16">
        <v>17</v>
      </c>
      <c r="B69" s="1" t="s">
        <v>85</v>
      </c>
      <c r="C69" s="16">
        <v>6</v>
      </c>
      <c r="D69" s="4">
        <v>6</v>
      </c>
      <c r="E69" s="19">
        <f t="shared" si="20"/>
        <v>1</v>
      </c>
      <c r="F69" s="6">
        <v>6</v>
      </c>
      <c r="G69" s="7">
        <f t="shared" si="17"/>
        <v>1</v>
      </c>
      <c r="H69" s="8">
        <v>6</v>
      </c>
      <c r="I69" s="9">
        <f t="shared" si="18"/>
        <v>1</v>
      </c>
      <c r="J69" s="10">
        <v>0</v>
      </c>
      <c r="K69" s="11">
        <f t="shared" si="19"/>
        <v>0</v>
      </c>
      <c r="L69" s="1"/>
      <c r="M69" t="s">
        <v>153</v>
      </c>
    </row>
    <row r="70" spans="1:13" x14ac:dyDescent="0.25">
      <c r="A70" s="16">
        <v>18</v>
      </c>
      <c r="B70" s="1" t="s">
        <v>86</v>
      </c>
      <c r="C70" s="16">
        <v>3</v>
      </c>
      <c r="D70" s="4">
        <v>3</v>
      </c>
      <c r="E70" s="19">
        <f t="shared" si="20"/>
        <v>1</v>
      </c>
      <c r="F70" s="6">
        <v>3</v>
      </c>
      <c r="G70" s="7">
        <f t="shared" si="17"/>
        <v>1</v>
      </c>
      <c r="H70" s="8">
        <v>3</v>
      </c>
      <c r="I70" s="9">
        <f t="shared" si="18"/>
        <v>1</v>
      </c>
      <c r="J70" s="10">
        <v>0</v>
      </c>
      <c r="K70" s="11">
        <f t="shared" si="19"/>
        <v>0</v>
      </c>
      <c r="L70" s="1"/>
      <c r="M70" t="s">
        <v>153</v>
      </c>
    </row>
    <row r="71" spans="1:13" s="15" customFormat="1" x14ac:dyDescent="0.25">
      <c r="A71" s="322" t="s">
        <v>46</v>
      </c>
      <c r="B71" s="322"/>
      <c r="C71" s="12">
        <f>SUM(C53:C70)</f>
        <v>708</v>
      </c>
      <c r="D71" s="12">
        <f>SUM(D53:D70)</f>
        <v>572</v>
      </c>
      <c r="E71" s="13">
        <f>D71/C71</f>
        <v>0.80790960451977401</v>
      </c>
      <c r="F71" s="12">
        <f>SUM(F53:F70)</f>
        <v>645</v>
      </c>
      <c r="G71" s="13">
        <f t="shared" si="17"/>
        <v>0.91101694915254239</v>
      </c>
      <c r="H71" s="12">
        <f>SUM(H53:H70)</f>
        <v>706</v>
      </c>
      <c r="I71" s="13">
        <f t="shared" si="18"/>
        <v>0.99717514124293782</v>
      </c>
      <c r="J71" s="12">
        <f>SUM(J53:J70)</f>
        <v>374</v>
      </c>
      <c r="K71" s="13">
        <f t="shared" si="19"/>
        <v>0.52824858757062143</v>
      </c>
      <c r="L71" s="14"/>
    </row>
    <row r="72" spans="1:13" x14ac:dyDescent="0.25">
      <c r="A72" s="313" t="s">
        <v>18</v>
      </c>
      <c r="B72" s="314"/>
      <c r="C72" s="314"/>
      <c r="D72" s="314"/>
      <c r="E72" s="314"/>
      <c r="F72" s="314"/>
      <c r="G72" s="314"/>
      <c r="H72" s="314"/>
      <c r="I72" s="314"/>
      <c r="J72" s="314"/>
      <c r="K72" s="314"/>
      <c r="L72" s="26"/>
    </row>
    <row r="73" spans="1:13" x14ac:dyDescent="0.25">
      <c r="A73" s="16">
        <v>1</v>
      </c>
      <c r="B73" s="1" t="s">
        <v>87</v>
      </c>
      <c r="C73" s="16">
        <v>57</v>
      </c>
      <c r="D73" s="4">
        <v>57</v>
      </c>
      <c r="E73" s="5">
        <f>D73/C73</f>
        <v>1</v>
      </c>
      <c r="F73" s="6">
        <v>57</v>
      </c>
      <c r="G73" s="7">
        <f t="shared" ref="G73:G85" si="21">F73/C73</f>
        <v>1</v>
      </c>
      <c r="H73" s="8">
        <v>57</v>
      </c>
      <c r="I73" s="9">
        <f t="shared" ref="I73:I85" si="22">H73/C73</f>
        <v>1</v>
      </c>
      <c r="J73" s="10">
        <v>7</v>
      </c>
      <c r="K73" s="11">
        <f t="shared" ref="K73:K85" si="23">J73/C73</f>
        <v>0.12280701754385964</v>
      </c>
      <c r="L73" s="1"/>
      <c r="M73" t="s">
        <v>205</v>
      </c>
    </row>
    <row r="74" spans="1:13" x14ac:dyDescent="0.25">
      <c r="A74" s="16">
        <v>2</v>
      </c>
      <c r="B74" s="1" t="s">
        <v>88</v>
      </c>
      <c r="C74" s="16">
        <v>102</v>
      </c>
      <c r="D74" s="4">
        <v>102</v>
      </c>
      <c r="E74" s="5">
        <f t="shared" ref="E74:E84" si="24">D74/C74</f>
        <v>1</v>
      </c>
      <c r="F74" s="6">
        <v>102</v>
      </c>
      <c r="G74" s="7">
        <f t="shared" si="21"/>
        <v>1</v>
      </c>
      <c r="H74" s="8">
        <v>102</v>
      </c>
      <c r="I74" s="9">
        <f t="shared" si="22"/>
        <v>1</v>
      </c>
      <c r="J74" s="10">
        <v>21</v>
      </c>
      <c r="K74" s="11">
        <f t="shared" si="23"/>
        <v>0.20588235294117646</v>
      </c>
      <c r="L74" s="1"/>
      <c r="M74" t="s">
        <v>205</v>
      </c>
    </row>
    <row r="75" spans="1:13" x14ac:dyDescent="0.25">
      <c r="A75" s="16">
        <v>3</v>
      </c>
      <c r="B75" s="1" t="s">
        <v>89</v>
      </c>
      <c r="C75" s="16">
        <v>13</v>
      </c>
      <c r="D75" s="4">
        <v>13</v>
      </c>
      <c r="E75" s="5">
        <f t="shared" si="24"/>
        <v>1</v>
      </c>
      <c r="F75" s="6">
        <v>13</v>
      </c>
      <c r="G75" s="7">
        <f t="shared" si="21"/>
        <v>1</v>
      </c>
      <c r="H75" s="8">
        <v>13</v>
      </c>
      <c r="I75" s="9">
        <f t="shared" si="22"/>
        <v>1</v>
      </c>
      <c r="J75" s="10">
        <v>5</v>
      </c>
      <c r="K75" s="11">
        <f t="shared" si="23"/>
        <v>0.38461538461538464</v>
      </c>
      <c r="L75" s="1"/>
      <c r="M75" t="s">
        <v>205</v>
      </c>
    </row>
    <row r="76" spans="1:13" x14ac:dyDescent="0.25">
      <c r="A76" s="16">
        <v>4</v>
      </c>
      <c r="B76" s="1" t="s">
        <v>90</v>
      </c>
      <c r="C76" s="16">
        <v>24</v>
      </c>
      <c r="D76" s="4">
        <v>24</v>
      </c>
      <c r="E76" s="5">
        <f t="shared" si="24"/>
        <v>1</v>
      </c>
      <c r="F76" s="6">
        <v>24</v>
      </c>
      <c r="G76" s="7">
        <f t="shared" si="21"/>
        <v>1</v>
      </c>
      <c r="H76" s="8">
        <v>24</v>
      </c>
      <c r="I76" s="9">
        <f t="shared" si="22"/>
        <v>1</v>
      </c>
      <c r="J76" s="10">
        <v>2</v>
      </c>
      <c r="K76" s="11">
        <f t="shared" si="23"/>
        <v>8.3333333333333329E-2</v>
      </c>
      <c r="L76" s="1"/>
      <c r="M76" t="s">
        <v>205</v>
      </c>
    </row>
    <row r="77" spans="1:13" x14ac:dyDescent="0.25">
      <c r="A77" s="16">
        <v>5</v>
      </c>
      <c r="B77" s="1" t="s">
        <v>91</v>
      </c>
      <c r="C77" s="16">
        <v>167</v>
      </c>
      <c r="D77" s="4">
        <v>167</v>
      </c>
      <c r="E77" s="5">
        <f t="shared" si="24"/>
        <v>1</v>
      </c>
      <c r="F77" s="6">
        <v>167</v>
      </c>
      <c r="G77" s="7">
        <f t="shared" si="21"/>
        <v>1</v>
      </c>
      <c r="H77" s="8">
        <v>167</v>
      </c>
      <c r="I77" s="9">
        <f t="shared" si="22"/>
        <v>1</v>
      </c>
      <c r="J77" s="10">
        <v>97</v>
      </c>
      <c r="K77" s="11">
        <f t="shared" si="23"/>
        <v>0.58083832335329344</v>
      </c>
      <c r="L77" s="1"/>
      <c r="M77" t="s">
        <v>208</v>
      </c>
    </row>
    <row r="78" spans="1:13" x14ac:dyDescent="0.25">
      <c r="A78" s="16">
        <v>6</v>
      </c>
      <c r="B78" s="1" t="s">
        <v>92</v>
      </c>
      <c r="C78" s="16">
        <v>55</v>
      </c>
      <c r="D78" s="4">
        <v>55</v>
      </c>
      <c r="E78" s="5">
        <f t="shared" si="24"/>
        <v>1</v>
      </c>
      <c r="F78" s="6">
        <v>55</v>
      </c>
      <c r="G78" s="7">
        <f t="shared" si="21"/>
        <v>1</v>
      </c>
      <c r="H78" s="8">
        <v>55</v>
      </c>
      <c r="I78" s="9">
        <f t="shared" si="22"/>
        <v>1</v>
      </c>
      <c r="J78" s="10">
        <v>52</v>
      </c>
      <c r="K78" s="11">
        <f t="shared" si="23"/>
        <v>0.94545454545454544</v>
      </c>
      <c r="L78" s="1"/>
      <c r="M78" t="s">
        <v>144</v>
      </c>
    </row>
    <row r="79" spans="1:13" x14ac:dyDescent="0.25">
      <c r="A79" s="16">
        <v>7</v>
      </c>
      <c r="B79" s="1" t="s">
        <v>93</v>
      </c>
      <c r="C79" s="16">
        <v>36</v>
      </c>
      <c r="D79" s="4">
        <v>36</v>
      </c>
      <c r="E79" s="5">
        <f t="shared" si="24"/>
        <v>1</v>
      </c>
      <c r="F79" s="6">
        <v>36</v>
      </c>
      <c r="G79" s="7">
        <f t="shared" si="21"/>
        <v>1</v>
      </c>
      <c r="H79" s="8">
        <v>36</v>
      </c>
      <c r="I79" s="9">
        <f t="shared" si="22"/>
        <v>1</v>
      </c>
      <c r="J79" s="10">
        <v>20</v>
      </c>
      <c r="K79" s="11">
        <f t="shared" si="23"/>
        <v>0.55555555555555558</v>
      </c>
      <c r="L79" s="1"/>
      <c r="M79" t="s">
        <v>205</v>
      </c>
    </row>
    <row r="80" spans="1:13" x14ac:dyDescent="0.25">
      <c r="A80" s="16">
        <v>8</v>
      </c>
      <c r="B80" s="1" t="s">
        <v>94</v>
      </c>
      <c r="C80" s="16">
        <v>25</v>
      </c>
      <c r="D80" s="4">
        <v>25</v>
      </c>
      <c r="E80" s="5">
        <f t="shared" si="24"/>
        <v>1</v>
      </c>
      <c r="F80" s="6">
        <v>25</v>
      </c>
      <c r="G80" s="7">
        <f t="shared" si="21"/>
        <v>1</v>
      </c>
      <c r="H80" s="8">
        <v>25</v>
      </c>
      <c r="I80" s="9">
        <f t="shared" si="22"/>
        <v>1</v>
      </c>
      <c r="J80" s="10">
        <v>23</v>
      </c>
      <c r="K80" s="11">
        <f t="shared" si="23"/>
        <v>0.92</v>
      </c>
      <c r="L80" s="1"/>
      <c r="M80" t="s">
        <v>205</v>
      </c>
    </row>
    <row r="81" spans="1:13" x14ac:dyDescent="0.25">
      <c r="A81" s="16">
        <v>9</v>
      </c>
      <c r="B81" s="1" t="s">
        <v>95</v>
      </c>
      <c r="C81" s="16">
        <v>58</v>
      </c>
      <c r="D81" s="4">
        <v>58</v>
      </c>
      <c r="E81" s="5">
        <f t="shared" si="24"/>
        <v>1</v>
      </c>
      <c r="F81" s="6">
        <v>58</v>
      </c>
      <c r="G81" s="7">
        <f t="shared" si="21"/>
        <v>1</v>
      </c>
      <c r="H81" s="8">
        <v>58</v>
      </c>
      <c r="I81" s="9">
        <f t="shared" si="22"/>
        <v>1</v>
      </c>
      <c r="J81" s="10">
        <v>4</v>
      </c>
      <c r="K81" s="11">
        <f t="shared" si="23"/>
        <v>6.8965517241379309E-2</v>
      </c>
      <c r="L81" s="1"/>
      <c r="M81" t="s">
        <v>205</v>
      </c>
    </row>
    <row r="82" spans="1:13" x14ac:dyDescent="0.25">
      <c r="A82" s="16">
        <v>10</v>
      </c>
      <c r="B82" s="1" t="s">
        <v>96</v>
      </c>
      <c r="C82" s="16">
        <v>110</v>
      </c>
      <c r="D82" s="4">
        <v>110</v>
      </c>
      <c r="E82" s="5">
        <f t="shared" si="24"/>
        <v>1</v>
      </c>
      <c r="F82" s="6">
        <v>110</v>
      </c>
      <c r="G82" s="7">
        <f t="shared" si="21"/>
        <v>1</v>
      </c>
      <c r="H82" s="8">
        <v>110</v>
      </c>
      <c r="I82" s="9">
        <f t="shared" si="22"/>
        <v>1</v>
      </c>
      <c r="J82" s="10">
        <v>79</v>
      </c>
      <c r="K82" s="11">
        <f t="shared" si="23"/>
        <v>0.71818181818181814</v>
      </c>
      <c r="L82" s="1"/>
      <c r="M82" t="s">
        <v>210</v>
      </c>
    </row>
    <row r="83" spans="1:13" x14ac:dyDescent="0.25">
      <c r="A83" s="16">
        <v>11</v>
      </c>
      <c r="B83" s="1" t="s">
        <v>97</v>
      </c>
      <c r="C83" s="16">
        <v>25</v>
      </c>
      <c r="D83" s="4">
        <v>25</v>
      </c>
      <c r="E83" s="5">
        <f t="shared" si="24"/>
        <v>1</v>
      </c>
      <c r="F83" s="6">
        <v>25</v>
      </c>
      <c r="G83" s="7">
        <f t="shared" si="21"/>
        <v>1</v>
      </c>
      <c r="H83" s="8">
        <v>25</v>
      </c>
      <c r="I83" s="9">
        <f t="shared" si="22"/>
        <v>1</v>
      </c>
      <c r="J83" s="10">
        <v>3</v>
      </c>
      <c r="K83" s="11">
        <f t="shared" si="23"/>
        <v>0.12</v>
      </c>
      <c r="L83" s="1"/>
      <c r="M83" t="s">
        <v>205</v>
      </c>
    </row>
    <row r="84" spans="1:13" x14ac:dyDescent="0.25">
      <c r="A84" s="16">
        <v>12</v>
      </c>
      <c r="B84" s="1" t="s">
        <v>98</v>
      </c>
      <c r="C84" s="16">
        <v>28</v>
      </c>
      <c r="D84" s="4">
        <v>28</v>
      </c>
      <c r="E84" s="5">
        <f t="shared" si="24"/>
        <v>1</v>
      </c>
      <c r="F84" s="6">
        <v>28</v>
      </c>
      <c r="G84" s="7">
        <f t="shared" si="21"/>
        <v>1</v>
      </c>
      <c r="H84" s="8">
        <v>28</v>
      </c>
      <c r="I84" s="9">
        <f t="shared" si="22"/>
        <v>1</v>
      </c>
      <c r="J84" s="10">
        <v>2</v>
      </c>
      <c r="K84" s="11">
        <f t="shared" si="23"/>
        <v>7.1428571428571425E-2</v>
      </c>
      <c r="L84" s="1"/>
      <c r="M84" t="s">
        <v>205</v>
      </c>
    </row>
    <row r="85" spans="1:13" s="15" customFormat="1" x14ac:dyDescent="0.25">
      <c r="A85" s="322" t="s">
        <v>46</v>
      </c>
      <c r="B85" s="322"/>
      <c r="C85" s="12">
        <f>SUM(C73:C84)</f>
        <v>700</v>
      </c>
      <c r="D85" s="12">
        <f>SUM(D73:D84)</f>
        <v>700</v>
      </c>
      <c r="E85" s="13">
        <f>D85/C85</f>
        <v>1</v>
      </c>
      <c r="F85" s="12">
        <f>SUM(F73:F84)</f>
        <v>700</v>
      </c>
      <c r="G85" s="13">
        <f t="shared" si="21"/>
        <v>1</v>
      </c>
      <c r="H85" s="12">
        <f>SUM(H73:H84)</f>
        <v>700</v>
      </c>
      <c r="I85" s="13">
        <f t="shared" si="22"/>
        <v>1</v>
      </c>
      <c r="J85" s="12">
        <f>SUM(J73:J84)</f>
        <v>315</v>
      </c>
      <c r="K85" s="13">
        <f t="shared" si="23"/>
        <v>0.45</v>
      </c>
      <c r="L85" s="14"/>
    </row>
    <row r="86" spans="1:13" x14ac:dyDescent="0.25">
      <c r="A86" s="313" t="s">
        <v>19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5"/>
      <c r="L86" s="1"/>
    </row>
    <row r="87" spans="1:13" x14ac:dyDescent="0.25">
      <c r="A87" s="16">
        <v>1</v>
      </c>
      <c r="B87" s="1" t="s">
        <v>99</v>
      </c>
      <c r="C87" s="16">
        <v>76</v>
      </c>
      <c r="D87" s="4">
        <v>76</v>
      </c>
      <c r="E87" s="17">
        <f t="shared" ref="E87:E104" si="25">D87/C87</f>
        <v>1</v>
      </c>
      <c r="F87" s="18">
        <v>76</v>
      </c>
      <c r="G87" s="7">
        <f t="shared" ref="G87:G104" si="26">F87/C87</f>
        <v>1</v>
      </c>
      <c r="H87" s="8">
        <v>76</v>
      </c>
      <c r="I87" s="23">
        <f t="shared" ref="I87:I104" si="27">H87/C87</f>
        <v>1</v>
      </c>
      <c r="J87" s="10">
        <v>76</v>
      </c>
      <c r="K87" s="24">
        <f t="shared" ref="K87:K104" si="28">J87/C87</f>
        <v>1</v>
      </c>
      <c r="M87" t="s">
        <v>153</v>
      </c>
    </row>
    <row r="88" spans="1:13" x14ac:dyDescent="0.25">
      <c r="A88" s="16">
        <v>2</v>
      </c>
      <c r="B88" s="1" t="s">
        <v>100</v>
      </c>
      <c r="C88" s="16">
        <v>62</v>
      </c>
      <c r="D88" s="4">
        <v>62</v>
      </c>
      <c r="E88" s="17">
        <f t="shared" si="25"/>
        <v>1</v>
      </c>
      <c r="F88" s="18">
        <v>62</v>
      </c>
      <c r="G88" s="7">
        <f t="shared" si="26"/>
        <v>1</v>
      </c>
      <c r="H88" s="8">
        <v>62</v>
      </c>
      <c r="I88" s="23">
        <f t="shared" si="27"/>
        <v>1</v>
      </c>
      <c r="J88" s="10">
        <v>28</v>
      </c>
      <c r="K88" s="24">
        <f t="shared" si="28"/>
        <v>0.45161290322580644</v>
      </c>
      <c r="M88" t="s">
        <v>153</v>
      </c>
    </row>
    <row r="89" spans="1:13" x14ac:dyDescent="0.25">
      <c r="A89" s="16">
        <v>3</v>
      </c>
      <c r="B89" s="1" t="s">
        <v>101</v>
      </c>
      <c r="C89" s="16">
        <v>27</v>
      </c>
      <c r="D89" s="4">
        <v>27</v>
      </c>
      <c r="E89" s="17">
        <f t="shared" si="25"/>
        <v>1</v>
      </c>
      <c r="F89" s="18">
        <v>27</v>
      </c>
      <c r="G89" s="7">
        <f t="shared" si="26"/>
        <v>1</v>
      </c>
      <c r="H89" s="8">
        <v>27</v>
      </c>
      <c r="I89" s="23">
        <f t="shared" si="27"/>
        <v>1</v>
      </c>
      <c r="J89" s="10">
        <v>2</v>
      </c>
      <c r="K89" s="24">
        <f t="shared" si="28"/>
        <v>7.407407407407407E-2</v>
      </c>
      <c r="M89" t="s">
        <v>144</v>
      </c>
    </row>
    <row r="90" spans="1:13" x14ac:dyDescent="0.25">
      <c r="A90" s="16">
        <v>4</v>
      </c>
      <c r="B90" s="1" t="s">
        <v>102</v>
      </c>
      <c r="C90" s="16">
        <v>21</v>
      </c>
      <c r="D90" s="4">
        <v>21</v>
      </c>
      <c r="E90" s="17">
        <f t="shared" si="25"/>
        <v>1</v>
      </c>
      <c r="F90" s="18">
        <v>21</v>
      </c>
      <c r="G90" s="7">
        <f t="shared" si="26"/>
        <v>1</v>
      </c>
      <c r="H90" s="8">
        <v>21</v>
      </c>
      <c r="I90" s="23">
        <f t="shared" si="27"/>
        <v>1</v>
      </c>
      <c r="J90" s="10">
        <v>15</v>
      </c>
      <c r="K90" s="24">
        <f t="shared" si="28"/>
        <v>0.7142857142857143</v>
      </c>
      <c r="M90" t="s">
        <v>144</v>
      </c>
    </row>
    <row r="91" spans="1:13" x14ac:dyDescent="0.25">
      <c r="A91" s="16">
        <v>5</v>
      </c>
      <c r="B91" s="1" t="s">
        <v>103</v>
      </c>
      <c r="C91" s="16">
        <v>17</v>
      </c>
      <c r="D91" s="4">
        <v>15</v>
      </c>
      <c r="E91" s="17">
        <f t="shared" si="25"/>
        <v>0.88235294117647056</v>
      </c>
      <c r="F91" s="18">
        <v>17</v>
      </c>
      <c r="G91" s="7">
        <f t="shared" si="26"/>
        <v>1</v>
      </c>
      <c r="H91" s="8">
        <v>17</v>
      </c>
      <c r="I91" s="23">
        <f t="shared" si="27"/>
        <v>1</v>
      </c>
      <c r="J91" s="10">
        <v>12</v>
      </c>
      <c r="K91" s="24">
        <f t="shared" si="28"/>
        <v>0.70588235294117652</v>
      </c>
      <c r="M91" t="s">
        <v>144</v>
      </c>
    </row>
    <row r="92" spans="1:13" x14ac:dyDescent="0.25">
      <c r="A92" s="16">
        <v>6</v>
      </c>
      <c r="B92" s="1" t="s">
        <v>104</v>
      </c>
      <c r="C92" s="16">
        <v>8</v>
      </c>
      <c r="D92" s="4">
        <v>8</v>
      </c>
      <c r="E92" s="17">
        <f t="shared" si="25"/>
        <v>1</v>
      </c>
      <c r="F92" s="18">
        <v>8</v>
      </c>
      <c r="G92" s="7">
        <f t="shared" si="26"/>
        <v>1</v>
      </c>
      <c r="H92" s="8">
        <v>8</v>
      </c>
      <c r="I92" s="23">
        <f t="shared" si="27"/>
        <v>1</v>
      </c>
      <c r="J92" s="10">
        <v>0</v>
      </c>
      <c r="K92" s="24">
        <f t="shared" si="28"/>
        <v>0</v>
      </c>
      <c r="M92" t="s">
        <v>144</v>
      </c>
    </row>
    <row r="93" spans="1:13" x14ac:dyDescent="0.25">
      <c r="A93" s="16">
        <v>7</v>
      </c>
      <c r="B93" s="1" t="s">
        <v>105</v>
      </c>
      <c r="C93" s="16">
        <v>13</v>
      </c>
      <c r="D93" s="4">
        <v>13</v>
      </c>
      <c r="E93" s="17">
        <f t="shared" si="25"/>
        <v>1</v>
      </c>
      <c r="F93" s="18">
        <v>13</v>
      </c>
      <c r="G93" s="7">
        <f t="shared" si="26"/>
        <v>1</v>
      </c>
      <c r="H93" s="8">
        <v>13</v>
      </c>
      <c r="I93" s="23">
        <f t="shared" si="27"/>
        <v>1</v>
      </c>
      <c r="J93" s="10">
        <v>3</v>
      </c>
      <c r="K93" s="24">
        <f t="shared" si="28"/>
        <v>0.23076923076923078</v>
      </c>
      <c r="M93" t="s">
        <v>144</v>
      </c>
    </row>
    <row r="94" spans="1:13" x14ac:dyDescent="0.25">
      <c r="A94" s="16">
        <v>8</v>
      </c>
      <c r="B94" s="1" t="s">
        <v>106</v>
      </c>
      <c r="C94" s="16">
        <v>36</v>
      </c>
      <c r="D94" s="4">
        <v>36</v>
      </c>
      <c r="E94" s="17">
        <f t="shared" si="25"/>
        <v>1</v>
      </c>
      <c r="F94" s="18">
        <v>36</v>
      </c>
      <c r="G94" s="7">
        <f t="shared" si="26"/>
        <v>1</v>
      </c>
      <c r="H94" s="8">
        <v>36</v>
      </c>
      <c r="I94" s="23">
        <f t="shared" si="27"/>
        <v>1</v>
      </c>
      <c r="J94" s="10">
        <v>0</v>
      </c>
      <c r="K94" s="24">
        <f t="shared" si="28"/>
        <v>0</v>
      </c>
      <c r="M94" t="s">
        <v>144</v>
      </c>
    </row>
    <row r="95" spans="1:13" x14ac:dyDescent="0.25">
      <c r="A95" s="16">
        <v>9</v>
      </c>
      <c r="B95" s="1" t="s">
        <v>107</v>
      </c>
      <c r="C95" s="16">
        <v>9</v>
      </c>
      <c r="D95" s="4">
        <v>9</v>
      </c>
      <c r="E95" s="17">
        <f t="shared" si="25"/>
        <v>1</v>
      </c>
      <c r="F95" s="18">
        <v>9</v>
      </c>
      <c r="G95" s="7">
        <f t="shared" si="26"/>
        <v>1</v>
      </c>
      <c r="H95" s="8">
        <v>9</v>
      </c>
      <c r="I95" s="23">
        <f t="shared" si="27"/>
        <v>1</v>
      </c>
      <c r="J95" s="10">
        <v>0</v>
      </c>
      <c r="K95" s="24">
        <f t="shared" si="28"/>
        <v>0</v>
      </c>
      <c r="M95" t="s">
        <v>144</v>
      </c>
    </row>
    <row r="96" spans="1:13" x14ac:dyDescent="0.25">
      <c r="A96" s="16">
        <v>10</v>
      </c>
      <c r="B96" s="1" t="s">
        <v>108</v>
      </c>
      <c r="C96" s="16">
        <v>5</v>
      </c>
      <c r="D96" s="4">
        <v>5</v>
      </c>
      <c r="E96" s="17">
        <f t="shared" si="25"/>
        <v>1</v>
      </c>
      <c r="F96" s="18">
        <v>5</v>
      </c>
      <c r="G96" s="7">
        <f t="shared" si="26"/>
        <v>1</v>
      </c>
      <c r="H96" s="8">
        <v>5</v>
      </c>
      <c r="I96" s="23">
        <f t="shared" si="27"/>
        <v>1</v>
      </c>
      <c r="J96" s="10">
        <v>5</v>
      </c>
      <c r="K96" s="24">
        <f t="shared" si="28"/>
        <v>1</v>
      </c>
      <c r="M96" t="s">
        <v>144</v>
      </c>
    </row>
    <row r="97" spans="1:13" x14ac:dyDescent="0.25">
      <c r="A97" s="16">
        <v>11</v>
      </c>
      <c r="B97" s="1" t="s">
        <v>109</v>
      </c>
      <c r="C97" s="16">
        <v>11</v>
      </c>
      <c r="D97" s="4">
        <v>11</v>
      </c>
      <c r="E97" s="17">
        <f t="shared" si="25"/>
        <v>1</v>
      </c>
      <c r="F97" s="18">
        <v>11</v>
      </c>
      <c r="G97" s="7">
        <f t="shared" si="26"/>
        <v>1</v>
      </c>
      <c r="H97" s="8">
        <v>11</v>
      </c>
      <c r="I97" s="23">
        <f t="shared" si="27"/>
        <v>1</v>
      </c>
      <c r="J97" s="10">
        <v>3</v>
      </c>
      <c r="K97" s="24">
        <f t="shared" si="28"/>
        <v>0.27272727272727271</v>
      </c>
      <c r="M97" t="s">
        <v>144</v>
      </c>
    </row>
    <row r="98" spans="1:13" x14ac:dyDescent="0.25">
      <c r="A98" s="16">
        <v>12</v>
      </c>
      <c r="B98" s="1" t="s">
        <v>110</v>
      </c>
      <c r="C98" s="16">
        <v>2</v>
      </c>
      <c r="D98" s="4">
        <v>2</v>
      </c>
      <c r="E98" s="17">
        <f t="shared" si="25"/>
        <v>1</v>
      </c>
      <c r="F98" s="18">
        <v>2</v>
      </c>
      <c r="G98" s="7">
        <f t="shared" si="26"/>
        <v>1</v>
      </c>
      <c r="H98" s="8">
        <v>2</v>
      </c>
      <c r="I98" s="23">
        <f t="shared" si="27"/>
        <v>1</v>
      </c>
      <c r="J98" s="10">
        <v>0</v>
      </c>
      <c r="K98" s="24">
        <f t="shared" si="28"/>
        <v>0</v>
      </c>
      <c r="M98" t="s">
        <v>191</v>
      </c>
    </row>
    <row r="99" spans="1:13" x14ac:dyDescent="0.25">
      <c r="A99" s="16">
        <v>13</v>
      </c>
      <c r="B99" s="1" t="s">
        <v>111</v>
      </c>
      <c r="C99" s="16">
        <v>10</v>
      </c>
      <c r="D99" s="4">
        <v>10</v>
      </c>
      <c r="E99" s="17">
        <f t="shared" si="25"/>
        <v>1</v>
      </c>
      <c r="F99" s="18">
        <v>10</v>
      </c>
      <c r="G99" s="7">
        <f t="shared" si="26"/>
        <v>1</v>
      </c>
      <c r="H99" s="8">
        <v>10</v>
      </c>
      <c r="I99" s="23">
        <f t="shared" si="27"/>
        <v>1</v>
      </c>
      <c r="J99" s="10">
        <v>4</v>
      </c>
      <c r="K99" s="24">
        <f t="shared" si="28"/>
        <v>0.4</v>
      </c>
      <c r="M99" t="s">
        <v>144</v>
      </c>
    </row>
    <row r="100" spans="1:13" x14ac:dyDescent="0.25">
      <c r="A100" s="16">
        <v>14</v>
      </c>
      <c r="B100" s="1" t="s">
        <v>112</v>
      </c>
      <c r="C100" s="16">
        <v>15</v>
      </c>
      <c r="D100" s="4">
        <v>15</v>
      </c>
      <c r="E100" s="17">
        <f t="shared" si="25"/>
        <v>1</v>
      </c>
      <c r="F100" s="18">
        <v>15</v>
      </c>
      <c r="G100" s="7">
        <f t="shared" si="26"/>
        <v>1</v>
      </c>
      <c r="H100" s="8">
        <v>15</v>
      </c>
      <c r="I100" s="23">
        <f t="shared" si="27"/>
        <v>1</v>
      </c>
      <c r="J100" s="10">
        <v>0</v>
      </c>
      <c r="K100" s="24">
        <f t="shared" si="28"/>
        <v>0</v>
      </c>
      <c r="M100" t="s">
        <v>144</v>
      </c>
    </row>
    <row r="101" spans="1:13" x14ac:dyDescent="0.25">
      <c r="A101" s="16">
        <v>15</v>
      </c>
      <c r="B101" s="1" t="s">
        <v>113</v>
      </c>
      <c r="C101" s="16">
        <v>6</v>
      </c>
      <c r="D101" s="4">
        <v>6</v>
      </c>
      <c r="E101" s="17">
        <f t="shared" si="25"/>
        <v>1</v>
      </c>
      <c r="F101" s="18">
        <v>6</v>
      </c>
      <c r="G101" s="7">
        <f t="shared" si="26"/>
        <v>1</v>
      </c>
      <c r="H101" s="8">
        <v>6</v>
      </c>
      <c r="I101" s="23">
        <f t="shared" si="27"/>
        <v>1</v>
      </c>
      <c r="J101" s="10">
        <v>6</v>
      </c>
      <c r="K101" s="24">
        <f t="shared" si="28"/>
        <v>1</v>
      </c>
      <c r="M101" t="s">
        <v>144</v>
      </c>
    </row>
    <row r="102" spans="1:13" x14ac:dyDescent="0.25">
      <c r="A102" s="16">
        <v>16</v>
      </c>
      <c r="B102" s="1" t="s">
        <v>114</v>
      </c>
      <c r="C102" s="16">
        <v>47</v>
      </c>
      <c r="D102" s="4">
        <v>47</v>
      </c>
      <c r="E102" s="17">
        <f t="shared" si="25"/>
        <v>1</v>
      </c>
      <c r="F102" s="18">
        <v>47</v>
      </c>
      <c r="G102" s="7">
        <f t="shared" si="26"/>
        <v>1</v>
      </c>
      <c r="H102" s="8">
        <v>47</v>
      </c>
      <c r="I102" s="23">
        <f t="shared" si="27"/>
        <v>1</v>
      </c>
      <c r="J102" s="10">
        <v>0</v>
      </c>
      <c r="K102" s="24">
        <f t="shared" si="28"/>
        <v>0</v>
      </c>
      <c r="M102" t="s">
        <v>144</v>
      </c>
    </row>
    <row r="103" spans="1:13" x14ac:dyDescent="0.25">
      <c r="A103" s="16">
        <v>17</v>
      </c>
      <c r="B103" s="1" t="s">
        <v>115</v>
      </c>
      <c r="C103" s="16">
        <v>2</v>
      </c>
      <c r="D103" s="4">
        <v>2</v>
      </c>
      <c r="E103" s="17">
        <f t="shared" si="25"/>
        <v>1</v>
      </c>
      <c r="F103" s="18">
        <v>2</v>
      </c>
      <c r="G103" s="7">
        <f t="shared" si="26"/>
        <v>1</v>
      </c>
      <c r="H103" s="8">
        <v>2</v>
      </c>
      <c r="I103" s="23">
        <f t="shared" si="27"/>
        <v>1</v>
      </c>
      <c r="J103" s="10">
        <v>2</v>
      </c>
      <c r="K103" s="24">
        <f t="shared" si="28"/>
        <v>1</v>
      </c>
      <c r="M103" t="s">
        <v>144</v>
      </c>
    </row>
    <row r="104" spans="1:13" s="15" customFormat="1" x14ac:dyDescent="0.25">
      <c r="A104" s="322" t="s">
        <v>46</v>
      </c>
      <c r="B104" s="322"/>
      <c r="C104" s="12">
        <f>SUM(C87:C103)</f>
        <v>367</v>
      </c>
      <c r="D104" s="12">
        <f>SUM(D87:D103)</f>
        <v>365</v>
      </c>
      <c r="E104" s="13">
        <f t="shared" si="25"/>
        <v>0.99455040871934608</v>
      </c>
      <c r="F104" s="12">
        <f>SUM(F87:F103)</f>
        <v>367</v>
      </c>
      <c r="G104" s="13">
        <f t="shared" si="26"/>
        <v>1</v>
      </c>
      <c r="H104" s="12">
        <f>SUM(H87:H103)</f>
        <v>367</v>
      </c>
      <c r="I104" s="13">
        <f t="shared" si="27"/>
        <v>1</v>
      </c>
      <c r="J104" s="12">
        <f>SUM(J87:J103)</f>
        <v>156</v>
      </c>
      <c r="K104" s="13">
        <f t="shared" si="28"/>
        <v>0.42506811989100818</v>
      </c>
    </row>
    <row r="105" spans="1:13" x14ac:dyDescent="0.25">
      <c r="A105" s="313" t="s">
        <v>116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5"/>
    </row>
    <row r="106" spans="1:13" x14ac:dyDescent="0.25">
      <c r="A106" s="16">
        <v>1</v>
      </c>
      <c r="B106" s="1" t="s">
        <v>117</v>
      </c>
      <c r="C106" s="16">
        <v>10</v>
      </c>
      <c r="D106" s="4">
        <v>10</v>
      </c>
      <c r="E106" s="17">
        <f t="shared" ref="E106:E126" si="29">D106/C106</f>
        <v>1</v>
      </c>
      <c r="F106" s="18">
        <v>10</v>
      </c>
      <c r="G106" s="7">
        <f t="shared" ref="G106:G126" si="30">F106/C106</f>
        <v>1</v>
      </c>
      <c r="H106" s="8">
        <v>10</v>
      </c>
      <c r="I106" s="23">
        <f t="shared" ref="I106:I126" si="31">H106/C106</f>
        <v>1</v>
      </c>
      <c r="J106" s="10">
        <v>0</v>
      </c>
      <c r="K106" s="24">
        <f t="shared" ref="K106:K126" si="32">J106/C106</f>
        <v>0</v>
      </c>
    </row>
    <row r="107" spans="1:13" x14ac:dyDescent="0.25">
      <c r="A107" s="16">
        <v>2</v>
      </c>
      <c r="B107" s="1" t="s">
        <v>118</v>
      </c>
      <c r="C107" s="16">
        <v>4</v>
      </c>
      <c r="D107" s="4">
        <v>4</v>
      </c>
      <c r="E107" s="17">
        <f t="shared" si="29"/>
        <v>1</v>
      </c>
      <c r="F107" s="18">
        <v>4</v>
      </c>
      <c r="G107" s="7">
        <f t="shared" si="30"/>
        <v>1</v>
      </c>
      <c r="H107" s="8">
        <v>4</v>
      </c>
      <c r="I107" s="23">
        <f t="shared" si="31"/>
        <v>1</v>
      </c>
      <c r="J107" s="10">
        <v>0</v>
      </c>
      <c r="K107" s="24">
        <f t="shared" si="32"/>
        <v>0</v>
      </c>
    </row>
    <row r="108" spans="1:13" x14ac:dyDescent="0.25">
      <c r="A108" s="16">
        <v>3</v>
      </c>
      <c r="B108" s="1" t="s">
        <v>119</v>
      </c>
      <c r="C108" s="16">
        <v>5</v>
      </c>
      <c r="D108" s="4">
        <v>5</v>
      </c>
      <c r="E108" s="17">
        <f t="shared" si="29"/>
        <v>1</v>
      </c>
      <c r="F108" s="18">
        <v>5</v>
      </c>
      <c r="G108" s="7">
        <f t="shared" si="30"/>
        <v>1</v>
      </c>
      <c r="H108" s="8">
        <v>5</v>
      </c>
      <c r="I108" s="23">
        <f t="shared" si="31"/>
        <v>1</v>
      </c>
      <c r="J108" s="10">
        <v>5</v>
      </c>
      <c r="K108" s="24">
        <f t="shared" si="32"/>
        <v>1</v>
      </c>
    </row>
    <row r="109" spans="1:13" x14ac:dyDescent="0.25">
      <c r="A109" s="16">
        <v>4</v>
      </c>
      <c r="B109" s="1" t="s">
        <v>120</v>
      </c>
      <c r="C109" s="16">
        <v>2</v>
      </c>
      <c r="D109" s="4">
        <v>2</v>
      </c>
      <c r="E109" s="17">
        <f t="shared" si="29"/>
        <v>1</v>
      </c>
      <c r="F109" s="18">
        <v>2</v>
      </c>
      <c r="G109" s="7">
        <f t="shared" si="30"/>
        <v>1</v>
      </c>
      <c r="H109" s="8">
        <v>2</v>
      </c>
      <c r="I109" s="23">
        <f t="shared" si="31"/>
        <v>1</v>
      </c>
      <c r="J109" s="10">
        <v>2</v>
      </c>
      <c r="K109" s="24">
        <f t="shared" si="32"/>
        <v>1</v>
      </c>
    </row>
    <row r="110" spans="1:13" x14ac:dyDescent="0.25">
      <c r="A110" s="16">
        <v>5</v>
      </c>
      <c r="B110" s="1" t="s">
        <v>121</v>
      </c>
      <c r="C110" s="16">
        <v>6</v>
      </c>
      <c r="D110" s="4">
        <v>6</v>
      </c>
      <c r="E110" s="17">
        <f t="shared" si="29"/>
        <v>1</v>
      </c>
      <c r="F110" s="18">
        <v>6</v>
      </c>
      <c r="G110" s="7">
        <f t="shared" si="30"/>
        <v>1</v>
      </c>
      <c r="H110" s="8">
        <v>6</v>
      </c>
      <c r="I110" s="23">
        <f t="shared" si="31"/>
        <v>1</v>
      </c>
      <c r="J110" s="10">
        <v>5</v>
      </c>
      <c r="K110" s="24">
        <f t="shared" si="32"/>
        <v>0.83333333333333337</v>
      </c>
    </row>
    <row r="111" spans="1:13" x14ac:dyDescent="0.25">
      <c r="A111" s="16">
        <v>6</v>
      </c>
      <c r="B111" s="1" t="s">
        <v>122</v>
      </c>
      <c r="C111" s="16">
        <v>27</v>
      </c>
      <c r="D111" s="4">
        <v>27</v>
      </c>
      <c r="E111" s="17">
        <f t="shared" si="29"/>
        <v>1</v>
      </c>
      <c r="F111" s="18">
        <v>27</v>
      </c>
      <c r="G111" s="7">
        <f t="shared" si="30"/>
        <v>1</v>
      </c>
      <c r="H111" s="8">
        <v>27</v>
      </c>
      <c r="I111" s="23">
        <f t="shared" si="31"/>
        <v>1</v>
      </c>
      <c r="J111" s="10">
        <v>0</v>
      </c>
      <c r="K111" s="24">
        <f t="shared" si="32"/>
        <v>0</v>
      </c>
    </row>
    <row r="112" spans="1:13" x14ac:dyDescent="0.25">
      <c r="A112" s="16">
        <v>7</v>
      </c>
      <c r="B112" s="1" t="s">
        <v>123</v>
      </c>
      <c r="C112" s="16">
        <v>17</v>
      </c>
      <c r="D112" s="4">
        <v>0</v>
      </c>
      <c r="E112" s="17">
        <f t="shared" si="29"/>
        <v>0</v>
      </c>
      <c r="F112" s="18">
        <v>17</v>
      </c>
      <c r="G112" s="7">
        <f t="shared" si="30"/>
        <v>1</v>
      </c>
      <c r="H112" s="8">
        <v>17</v>
      </c>
      <c r="I112" s="23">
        <f t="shared" si="31"/>
        <v>1</v>
      </c>
      <c r="J112" s="10">
        <v>0</v>
      </c>
      <c r="K112" s="24">
        <f t="shared" si="32"/>
        <v>0</v>
      </c>
      <c r="M112" t="s">
        <v>211</v>
      </c>
    </row>
    <row r="113" spans="1:13" x14ac:dyDescent="0.25">
      <c r="A113" s="16">
        <v>8</v>
      </c>
      <c r="B113" s="1" t="s">
        <v>124</v>
      </c>
      <c r="C113" s="16">
        <v>3</v>
      </c>
      <c r="D113" s="4">
        <v>0</v>
      </c>
      <c r="E113" s="17">
        <f t="shared" si="29"/>
        <v>0</v>
      </c>
      <c r="F113" s="18">
        <v>3</v>
      </c>
      <c r="G113" s="7">
        <f t="shared" si="30"/>
        <v>1</v>
      </c>
      <c r="H113" s="8">
        <v>3</v>
      </c>
      <c r="I113" s="23">
        <f t="shared" si="31"/>
        <v>1</v>
      </c>
      <c r="J113" s="10">
        <v>0</v>
      </c>
      <c r="K113" s="24">
        <f t="shared" si="32"/>
        <v>0</v>
      </c>
      <c r="M113" t="s">
        <v>211</v>
      </c>
    </row>
    <row r="114" spans="1:13" x14ac:dyDescent="0.25">
      <c r="A114" s="16">
        <v>9</v>
      </c>
      <c r="B114" s="1" t="s">
        <v>125</v>
      </c>
      <c r="C114" s="16">
        <v>4</v>
      </c>
      <c r="D114" s="4">
        <v>4</v>
      </c>
      <c r="E114" s="17">
        <f t="shared" si="29"/>
        <v>1</v>
      </c>
      <c r="F114" s="18">
        <v>4</v>
      </c>
      <c r="G114" s="7">
        <f t="shared" si="30"/>
        <v>1</v>
      </c>
      <c r="H114" s="8">
        <v>4</v>
      </c>
      <c r="I114" s="23">
        <f t="shared" si="31"/>
        <v>1</v>
      </c>
      <c r="J114" s="10">
        <v>0</v>
      </c>
      <c r="K114" s="24">
        <f t="shared" si="32"/>
        <v>0</v>
      </c>
    </row>
    <row r="115" spans="1:13" x14ac:dyDescent="0.25">
      <c r="A115" s="16">
        <v>10</v>
      </c>
      <c r="B115" s="1" t="s">
        <v>126</v>
      </c>
      <c r="C115" s="16">
        <v>3</v>
      </c>
      <c r="D115" s="4">
        <v>1</v>
      </c>
      <c r="E115" s="17">
        <f t="shared" si="29"/>
        <v>0.33333333333333331</v>
      </c>
      <c r="F115" s="18">
        <v>3</v>
      </c>
      <c r="G115" s="7">
        <f t="shared" si="30"/>
        <v>1</v>
      </c>
      <c r="H115" s="8">
        <v>3</v>
      </c>
      <c r="I115" s="23">
        <f t="shared" si="31"/>
        <v>1</v>
      </c>
      <c r="J115" s="10">
        <v>3</v>
      </c>
      <c r="K115" s="24">
        <f t="shared" si="32"/>
        <v>1</v>
      </c>
      <c r="M115" t="s">
        <v>212</v>
      </c>
    </row>
    <row r="116" spans="1:13" x14ac:dyDescent="0.25">
      <c r="A116" s="16">
        <v>11</v>
      </c>
      <c r="B116" s="1" t="s">
        <v>127</v>
      </c>
      <c r="C116" s="16">
        <v>10</v>
      </c>
      <c r="D116" s="4">
        <v>10</v>
      </c>
      <c r="E116" s="17">
        <f t="shared" si="29"/>
        <v>1</v>
      </c>
      <c r="F116" s="18">
        <v>10</v>
      </c>
      <c r="G116" s="7">
        <f t="shared" si="30"/>
        <v>1</v>
      </c>
      <c r="H116" s="8">
        <v>10</v>
      </c>
      <c r="I116" s="23">
        <f t="shared" si="31"/>
        <v>1</v>
      </c>
      <c r="J116" s="10">
        <v>5</v>
      </c>
      <c r="K116" s="24">
        <f t="shared" si="32"/>
        <v>0.5</v>
      </c>
    </row>
    <row r="117" spans="1:13" x14ac:dyDescent="0.25">
      <c r="A117" s="16">
        <v>12</v>
      </c>
      <c r="B117" s="1" t="s">
        <v>128</v>
      </c>
      <c r="C117" s="16">
        <v>4</v>
      </c>
      <c r="D117" s="4">
        <v>4</v>
      </c>
      <c r="E117" s="17">
        <f t="shared" si="29"/>
        <v>1</v>
      </c>
      <c r="F117" s="18">
        <v>4</v>
      </c>
      <c r="G117" s="7">
        <f t="shared" si="30"/>
        <v>1</v>
      </c>
      <c r="H117" s="8">
        <v>4</v>
      </c>
      <c r="I117" s="23">
        <f t="shared" si="31"/>
        <v>1</v>
      </c>
      <c r="J117" s="10">
        <v>0</v>
      </c>
      <c r="K117" s="24">
        <f t="shared" si="32"/>
        <v>0</v>
      </c>
    </row>
    <row r="118" spans="1:13" x14ac:dyDescent="0.25">
      <c r="A118" s="16">
        <v>13</v>
      </c>
      <c r="B118" s="1" t="s">
        <v>129</v>
      </c>
      <c r="C118" s="16">
        <v>2</v>
      </c>
      <c r="D118" s="4">
        <v>2</v>
      </c>
      <c r="E118" s="17">
        <f t="shared" si="29"/>
        <v>1</v>
      </c>
      <c r="F118" s="18">
        <v>2</v>
      </c>
      <c r="G118" s="7">
        <f t="shared" si="30"/>
        <v>1</v>
      </c>
      <c r="H118" s="8">
        <v>2</v>
      </c>
      <c r="I118" s="23">
        <f t="shared" si="31"/>
        <v>1</v>
      </c>
      <c r="J118" s="10">
        <v>0</v>
      </c>
      <c r="K118" s="24">
        <f t="shared" si="32"/>
        <v>0</v>
      </c>
    </row>
    <row r="119" spans="1:13" x14ac:dyDescent="0.25">
      <c r="A119" s="16">
        <v>14</v>
      </c>
      <c r="B119" s="1" t="s">
        <v>130</v>
      </c>
      <c r="C119" s="16">
        <v>3</v>
      </c>
      <c r="D119" s="4">
        <v>3</v>
      </c>
      <c r="E119" s="17">
        <f t="shared" si="29"/>
        <v>1</v>
      </c>
      <c r="F119" s="18">
        <v>3</v>
      </c>
      <c r="G119" s="7">
        <f t="shared" si="30"/>
        <v>1</v>
      </c>
      <c r="H119" s="8">
        <v>3</v>
      </c>
      <c r="I119" s="23">
        <f t="shared" si="31"/>
        <v>1</v>
      </c>
      <c r="J119" s="10">
        <v>3</v>
      </c>
      <c r="K119" s="24">
        <f t="shared" si="32"/>
        <v>1</v>
      </c>
    </row>
    <row r="120" spans="1:13" x14ac:dyDescent="0.25">
      <c r="A120" s="16">
        <v>15</v>
      </c>
      <c r="B120" s="1" t="s">
        <v>131</v>
      </c>
      <c r="C120" s="16">
        <v>3</v>
      </c>
      <c r="D120" s="4">
        <v>3</v>
      </c>
      <c r="E120" s="17">
        <f t="shared" si="29"/>
        <v>1</v>
      </c>
      <c r="F120" s="18">
        <v>3</v>
      </c>
      <c r="G120" s="7">
        <f t="shared" si="30"/>
        <v>1</v>
      </c>
      <c r="H120" s="8">
        <v>3</v>
      </c>
      <c r="I120" s="23">
        <f t="shared" si="31"/>
        <v>1</v>
      </c>
      <c r="J120" s="10">
        <v>1</v>
      </c>
      <c r="K120" s="24">
        <f t="shared" si="32"/>
        <v>0.33333333333333331</v>
      </c>
    </row>
    <row r="121" spans="1:13" x14ac:dyDescent="0.25">
      <c r="A121" s="16">
        <v>16</v>
      </c>
      <c r="B121" s="1" t="s">
        <v>132</v>
      </c>
      <c r="C121" s="16">
        <v>5</v>
      </c>
      <c r="D121" s="4">
        <v>5</v>
      </c>
      <c r="E121" s="17">
        <f t="shared" si="29"/>
        <v>1</v>
      </c>
      <c r="F121" s="18">
        <v>5</v>
      </c>
      <c r="G121" s="7">
        <f t="shared" si="30"/>
        <v>1</v>
      </c>
      <c r="H121" s="8">
        <v>5</v>
      </c>
      <c r="I121" s="23">
        <f t="shared" si="31"/>
        <v>1</v>
      </c>
      <c r="J121" s="10">
        <v>1</v>
      </c>
      <c r="K121" s="24">
        <f t="shared" si="32"/>
        <v>0.2</v>
      </c>
    </row>
    <row r="122" spans="1:13" x14ac:dyDescent="0.25">
      <c r="A122" s="16">
        <v>17</v>
      </c>
      <c r="B122" s="1" t="s">
        <v>133</v>
      </c>
      <c r="C122" s="16">
        <v>4</v>
      </c>
      <c r="D122" s="4">
        <v>0</v>
      </c>
      <c r="E122" s="17">
        <f t="shared" si="29"/>
        <v>0</v>
      </c>
      <c r="F122" s="18">
        <v>0</v>
      </c>
      <c r="G122" s="7">
        <f t="shared" si="30"/>
        <v>0</v>
      </c>
      <c r="H122" s="8">
        <v>0</v>
      </c>
      <c r="I122" s="23">
        <f t="shared" si="31"/>
        <v>0</v>
      </c>
      <c r="J122" s="10">
        <v>0</v>
      </c>
      <c r="K122" s="24">
        <f t="shared" si="32"/>
        <v>0</v>
      </c>
      <c r="M122" t="s">
        <v>213</v>
      </c>
    </row>
    <row r="123" spans="1:13" x14ac:dyDescent="0.25">
      <c r="A123" s="16">
        <v>18</v>
      </c>
      <c r="B123" s="1" t="s">
        <v>134</v>
      </c>
      <c r="C123" s="16">
        <v>5</v>
      </c>
      <c r="D123" s="4">
        <v>1</v>
      </c>
      <c r="E123" s="17">
        <f t="shared" si="29"/>
        <v>0.2</v>
      </c>
      <c r="F123" s="18">
        <v>5</v>
      </c>
      <c r="G123" s="7">
        <f t="shared" si="30"/>
        <v>1</v>
      </c>
      <c r="H123" s="8">
        <v>5</v>
      </c>
      <c r="I123" s="23">
        <f t="shared" si="31"/>
        <v>1</v>
      </c>
      <c r="J123" s="10">
        <v>0</v>
      </c>
      <c r="K123" s="24">
        <f t="shared" si="32"/>
        <v>0</v>
      </c>
      <c r="M123" t="s">
        <v>214</v>
      </c>
    </row>
    <row r="124" spans="1:13" x14ac:dyDescent="0.25">
      <c r="A124" s="16">
        <v>19</v>
      </c>
      <c r="B124" s="1" t="s">
        <v>135</v>
      </c>
      <c r="C124" s="16">
        <v>7</v>
      </c>
      <c r="D124" s="4">
        <v>0</v>
      </c>
      <c r="E124" s="17">
        <f t="shared" si="29"/>
        <v>0</v>
      </c>
      <c r="F124" s="18">
        <v>7</v>
      </c>
      <c r="G124" s="7">
        <f t="shared" si="30"/>
        <v>1</v>
      </c>
      <c r="H124" s="8">
        <v>7</v>
      </c>
      <c r="I124" s="23">
        <f t="shared" si="31"/>
        <v>1</v>
      </c>
      <c r="J124" s="10">
        <v>0</v>
      </c>
      <c r="K124" s="24">
        <f t="shared" si="32"/>
        <v>0</v>
      </c>
      <c r="M124" t="s">
        <v>215</v>
      </c>
    </row>
    <row r="125" spans="1:13" x14ac:dyDescent="0.25">
      <c r="A125" s="16">
        <v>20</v>
      </c>
      <c r="B125" s="1" t="s">
        <v>136</v>
      </c>
      <c r="C125" s="16">
        <v>3</v>
      </c>
      <c r="D125" s="4">
        <v>0</v>
      </c>
      <c r="E125" s="17">
        <f t="shared" si="29"/>
        <v>0</v>
      </c>
      <c r="F125" s="18">
        <v>3</v>
      </c>
      <c r="G125" s="7">
        <f t="shared" si="30"/>
        <v>1</v>
      </c>
      <c r="H125" s="8">
        <v>3</v>
      </c>
      <c r="I125" s="23">
        <f t="shared" si="31"/>
        <v>1</v>
      </c>
      <c r="J125" s="10">
        <v>0</v>
      </c>
      <c r="K125" s="24">
        <f t="shared" si="32"/>
        <v>0</v>
      </c>
      <c r="M125" t="s">
        <v>215</v>
      </c>
    </row>
    <row r="126" spans="1:13" s="15" customFormat="1" x14ac:dyDescent="0.25">
      <c r="A126" s="322" t="s">
        <v>46</v>
      </c>
      <c r="B126" s="322"/>
      <c r="C126" s="12">
        <f>SUM(C106:C125)</f>
        <v>127</v>
      </c>
      <c r="D126" s="12">
        <f>SUM(D106:D125)</f>
        <v>87</v>
      </c>
      <c r="E126" s="13">
        <f t="shared" si="29"/>
        <v>0.68503937007874016</v>
      </c>
      <c r="F126" s="12">
        <f>SUM(F106:F125)</f>
        <v>123</v>
      </c>
      <c r="G126" s="13">
        <f t="shared" si="30"/>
        <v>0.96850393700787396</v>
      </c>
      <c r="H126" s="12">
        <f>SUM(H106:H125)</f>
        <v>123</v>
      </c>
      <c r="I126" s="13">
        <f t="shared" si="31"/>
        <v>0.96850393700787396</v>
      </c>
      <c r="J126" s="12">
        <f>SUM(J106:J125)</f>
        <v>25</v>
      </c>
      <c r="K126" s="13">
        <f t="shared" si="32"/>
        <v>0.19685039370078741</v>
      </c>
    </row>
    <row r="127" spans="1:13" x14ac:dyDescent="0.25">
      <c r="A127" s="323" t="s">
        <v>21</v>
      </c>
      <c r="B127" s="323"/>
      <c r="C127" s="33">
        <f>C24+C35+C44+C51+C71+C85+C104+C126</f>
        <v>4223</v>
      </c>
      <c r="D127" s="33">
        <f>D24+D35+D44+D51+D71+D85+D104+D126</f>
        <v>3424</v>
      </c>
      <c r="E127" s="34">
        <f>D127/C127</f>
        <v>0.81079801089273029</v>
      </c>
      <c r="F127" s="33">
        <f>F24+F35+F44+F51+F71+F85+F104+F126</f>
        <v>3883</v>
      </c>
      <c r="G127" s="34">
        <f>F127/C127</f>
        <v>0.91948851527350228</v>
      </c>
      <c r="H127" s="33">
        <f>H24+H35+H44+H51+H71+H85+H104+H126</f>
        <v>4214</v>
      </c>
      <c r="I127" s="34">
        <f>H127/C127</f>
        <v>0.99786881363959268</v>
      </c>
      <c r="J127" s="33">
        <f>J24+J35+J44+J51+J71+J85+J104+J126</f>
        <v>1926</v>
      </c>
      <c r="K127" s="34">
        <f>J127/C127</f>
        <v>0.4560738811271608</v>
      </c>
    </row>
  </sheetData>
  <mergeCells count="30">
    <mergeCell ref="A1:K1"/>
    <mergeCell ref="A2:K2"/>
    <mergeCell ref="A3:K3"/>
    <mergeCell ref="A4:A5"/>
    <mergeCell ref="B4:B5"/>
    <mergeCell ref="C4:C5"/>
    <mergeCell ref="D4:E4"/>
    <mergeCell ref="F4:G5"/>
    <mergeCell ref="H4:K4"/>
    <mergeCell ref="A51:B51"/>
    <mergeCell ref="L4:L5"/>
    <mergeCell ref="D5:E5"/>
    <mergeCell ref="H5:I5"/>
    <mergeCell ref="J5:K5"/>
    <mergeCell ref="A6:K6"/>
    <mergeCell ref="A24:B24"/>
    <mergeCell ref="A25:K25"/>
    <mergeCell ref="A35:B35"/>
    <mergeCell ref="A36:K36"/>
    <mergeCell ref="A44:B44"/>
    <mergeCell ref="A45:K45"/>
    <mergeCell ref="A105:K105"/>
    <mergeCell ref="A126:B126"/>
    <mergeCell ref="A127:B127"/>
    <mergeCell ref="A52:K52"/>
    <mergeCell ref="A71:B71"/>
    <mergeCell ref="A72:K72"/>
    <mergeCell ref="A85:B85"/>
    <mergeCell ref="A86:K86"/>
    <mergeCell ref="A104:B104"/>
  </mergeCells>
  <pageMargins left="0.43" right="0.31" top="0.4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E9F2-06C3-46B3-ABF8-F12EAE4F02BD}">
  <dimension ref="A1:S127"/>
  <sheetViews>
    <sheetView topLeftCell="A98" zoomScale="63" zoomScaleNormal="80" workbookViewId="0">
      <selection sqref="A1:K128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9" hidden="1" customWidth="1"/>
    <col min="13" max="13" width="94.5703125" hidden="1" customWidth="1"/>
    <col min="17" max="20" width="0" hidden="1" customWidth="1"/>
  </cols>
  <sheetData>
    <row r="1" spans="1:13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3" x14ac:dyDescent="0.25">
      <c r="A3" s="173" t="s">
        <v>218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3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321" t="s">
        <v>9</v>
      </c>
    </row>
    <row r="5" spans="1:13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321"/>
    </row>
    <row r="6" spans="1:13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5"/>
      <c r="L6" s="1"/>
    </row>
    <row r="7" spans="1:13" x14ac:dyDescent="0.25">
      <c r="A7" s="2">
        <v>1</v>
      </c>
      <c r="B7" s="3" t="s">
        <v>27</v>
      </c>
      <c r="C7" s="2">
        <v>127</v>
      </c>
      <c r="D7" s="4">
        <v>61</v>
      </c>
      <c r="E7" s="5">
        <f t="shared" ref="E7:E24" si="0">D7/C7</f>
        <v>0.48031496062992124</v>
      </c>
      <c r="F7" s="6">
        <v>127</v>
      </c>
      <c r="G7" s="7">
        <f t="shared" ref="G7:G24" si="1">F7/C7</f>
        <v>1</v>
      </c>
      <c r="H7" s="8">
        <v>127</v>
      </c>
      <c r="I7" s="9">
        <f t="shared" ref="I7:I24" si="2">H7/C7</f>
        <v>1</v>
      </c>
      <c r="J7" s="10">
        <v>47</v>
      </c>
      <c r="K7" s="11">
        <f t="shared" ref="K7:K24" si="3">J7/C7</f>
        <v>0.37007874015748032</v>
      </c>
      <c r="L7" s="1"/>
      <c r="M7" t="s">
        <v>189</v>
      </c>
    </row>
    <row r="8" spans="1:13" x14ac:dyDescent="0.25">
      <c r="A8" s="2">
        <v>2</v>
      </c>
      <c r="B8" s="3" t="s">
        <v>28</v>
      </c>
      <c r="C8" s="2">
        <v>204</v>
      </c>
      <c r="D8" s="4">
        <v>204</v>
      </c>
      <c r="E8" s="5">
        <f t="shared" si="0"/>
        <v>1</v>
      </c>
      <c r="F8" s="6">
        <v>204</v>
      </c>
      <c r="G8" s="7">
        <f t="shared" si="1"/>
        <v>1</v>
      </c>
      <c r="H8" s="8">
        <v>204</v>
      </c>
      <c r="I8" s="9">
        <f t="shared" si="2"/>
        <v>1</v>
      </c>
      <c r="J8" s="10">
        <v>91</v>
      </c>
      <c r="K8" s="11">
        <f t="shared" si="3"/>
        <v>0.44607843137254904</v>
      </c>
      <c r="L8" s="1"/>
      <c r="M8" t="s">
        <v>144</v>
      </c>
    </row>
    <row r="9" spans="1:13" x14ac:dyDescent="0.25">
      <c r="A9" s="2">
        <v>3</v>
      </c>
      <c r="B9" s="3" t="s">
        <v>29</v>
      </c>
      <c r="C9" s="2">
        <v>100</v>
      </c>
      <c r="D9" s="4">
        <v>100</v>
      </c>
      <c r="E9" s="5">
        <f t="shared" si="0"/>
        <v>1</v>
      </c>
      <c r="F9" s="6">
        <v>100</v>
      </c>
      <c r="G9" s="7">
        <f t="shared" si="1"/>
        <v>1</v>
      </c>
      <c r="H9" s="8">
        <v>100</v>
      </c>
      <c r="I9" s="9">
        <f t="shared" si="2"/>
        <v>1</v>
      </c>
      <c r="J9" s="10">
        <v>26</v>
      </c>
      <c r="K9" s="11">
        <f t="shared" si="3"/>
        <v>0.26</v>
      </c>
      <c r="L9" s="1"/>
      <c r="M9" t="s">
        <v>144</v>
      </c>
    </row>
    <row r="10" spans="1:13" x14ac:dyDescent="0.25">
      <c r="A10" s="2">
        <v>4</v>
      </c>
      <c r="B10" s="3" t="s">
        <v>30</v>
      </c>
      <c r="C10" s="2">
        <v>65</v>
      </c>
      <c r="D10" s="4">
        <v>65</v>
      </c>
      <c r="E10" s="5">
        <f t="shared" si="0"/>
        <v>1</v>
      </c>
      <c r="F10" s="6">
        <v>65</v>
      </c>
      <c r="G10" s="7">
        <f t="shared" si="1"/>
        <v>1</v>
      </c>
      <c r="H10" s="8">
        <v>65</v>
      </c>
      <c r="I10" s="9">
        <f t="shared" si="2"/>
        <v>1</v>
      </c>
      <c r="J10" s="10">
        <v>12</v>
      </c>
      <c r="K10" s="11">
        <f t="shared" si="3"/>
        <v>0.18461538461538463</v>
      </c>
      <c r="L10" s="1"/>
      <c r="M10" t="s">
        <v>144</v>
      </c>
    </row>
    <row r="11" spans="1:13" x14ac:dyDescent="0.25">
      <c r="A11" s="2">
        <v>5</v>
      </c>
      <c r="B11" s="3" t="s">
        <v>31</v>
      </c>
      <c r="C11" s="2">
        <v>144</v>
      </c>
      <c r="D11" s="4">
        <v>35</v>
      </c>
      <c r="E11" s="5">
        <f t="shared" si="0"/>
        <v>0.24305555555555555</v>
      </c>
      <c r="F11" s="6">
        <v>144</v>
      </c>
      <c r="G11" s="7">
        <f t="shared" si="1"/>
        <v>1</v>
      </c>
      <c r="H11" s="8">
        <v>144</v>
      </c>
      <c r="I11" s="9">
        <f t="shared" si="2"/>
        <v>1</v>
      </c>
      <c r="J11" s="10">
        <v>34</v>
      </c>
      <c r="K11" s="11">
        <f t="shared" si="3"/>
        <v>0.2361111111111111</v>
      </c>
      <c r="L11" s="1"/>
      <c r="M11" t="s">
        <v>190</v>
      </c>
    </row>
    <row r="12" spans="1:13" x14ac:dyDescent="0.25">
      <c r="A12" s="2">
        <v>6</v>
      </c>
      <c r="B12" s="3" t="s">
        <v>32</v>
      </c>
      <c r="C12" s="2">
        <v>13</v>
      </c>
      <c r="D12" s="4">
        <v>13</v>
      </c>
      <c r="E12" s="5">
        <f t="shared" si="0"/>
        <v>1</v>
      </c>
      <c r="F12" s="6">
        <v>13</v>
      </c>
      <c r="G12" s="7">
        <f t="shared" si="1"/>
        <v>1</v>
      </c>
      <c r="H12" s="8">
        <v>13</v>
      </c>
      <c r="I12" s="9">
        <f t="shared" si="2"/>
        <v>1</v>
      </c>
      <c r="J12" s="10">
        <v>0</v>
      </c>
      <c r="K12" s="11">
        <f t="shared" si="3"/>
        <v>0</v>
      </c>
      <c r="L12" s="1"/>
      <c r="M12" t="s">
        <v>191</v>
      </c>
    </row>
    <row r="13" spans="1:13" x14ac:dyDescent="0.25">
      <c r="A13" s="2">
        <v>7</v>
      </c>
      <c r="B13" s="3" t="s">
        <v>33</v>
      </c>
      <c r="C13" s="2">
        <v>34</v>
      </c>
      <c r="D13" s="4">
        <v>34</v>
      </c>
      <c r="E13" s="5">
        <f t="shared" si="0"/>
        <v>1</v>
      </c>
      <c r="F13" s="6">
        <v>34</v>
      </c>
      <c r="G13" s="7">
        <f t="shared" si="1"/>
        <v>1</v>
      </c>
      <c r="H13" s="8">
        <v>34</v>
      </c>
      <c r="I13" s="9">
        <f t="shared" si="2"/>
        <v>1</v>
      </c>
      <c r="J13" s="10">
        <v>7</v>
      </c>
      <c r="K13" s="11">
        <f t="shared" si="3"/>
        <v>0.20588235294117646</v>
      </c>
      <c r="L13" s="1"/>
      <c r="M13" t="s">
        <v>144</v>
      </c>
    </row>
    <row r="14" spans="1:13" x14ac:dyDescent="0.25">
      <c r="A14" s="2">
        <v>8</v>
      </c>
      <c r="B14" s="3" t="s">
        <v>34</v>
      </c>
      <c r="C14" s="2">
        <v>22</v>
      </c>
      <c r="D14" s="4">
        <v>22</v>
      </c>
      <c r="E14" s="5">
        <f t="shared" si="0"/>
        <v>1</v>
      </c>
      <c r="F14" s="6">
        <v>22</v>
      </c>
      <c r="G14" s="7">
        <f t="shared" si="1"/>
        <v>1</v>
      </c>
      <c r="H14" s="8">
        <v>22</v>
      </c>
      <c r="I14" s="9">
        <f t="shared" si="2"/>
        <v>1</v>
      </c>
      <c r="J14" s="10">
        <v>4</v>
      </c>
      <c r="K14" s="11">
        <f t="shared" si="3"/>
        <v>0.18181818181818182</v>
      </c>
      <c r="L14" s="1"/>
      <c r="M14" t="s">
        <v>144</v>
      </c>
    </row>
    <row r="15" spans="1:13" x14ac:dyDescent="0.25">
      <c r="A15" s="2">
        <v>9</v>
      </c>
      <c r="B15" s="3" t="s">
        <v>35</v>
      </c>
      <c r="C15" s="2">
        <v>12</v>
      </c>
      <c r="D15" s="4">
        <v>12</v>
      </c>
      <c r="E15" s="5">
        <f t="shared" si="0"/>
        <v>1</v>
      </c>
      <c r="F15" s="6">
        <v>12</v>
      </c>
      <c r="G15" s="7">
        <f t="shared" si="1"/>
        <v>1</v>
      </c>
      <c r="H15" s="8">
        <v>12</v>
      </c>
      <c r="I15" s="9">
        <f t="shared" si="2"/>
        <v>1</v>
      </c>
      <c r="J15" s="10">
        <v>7</v>
      </c>
      <c r="K15" s="11">
        <f t="shared" si="3"/>
        <v>0.58333333333333337</v>
      </c>
      <c r="L15" s="1"/>
      <c r="M15" t="s">
        <v>144</v>
      </c>
    </row>
    <row r="16" spans="1:13" x14ac:dyDescent="0.25">
      <c r="A16" s="2">
        <v>10</v>
      </c>
      <c r="B16" s="3" t="s">
        <v>36</v>
      </c>
      <c r="C16" s="2">
        <v>13</v>
      </c>
      <c r="D16" s="4">
        <v>13</v>
      </c>
      <c r="E16" s="5">
        <f t="shared" si="0"/>
        <v>1</v>
      </c>
      <c r="F16" s="6">
        <v>13</v>
      </c>
      <c r="G16" s="7">
        <f t="shared" si="1"/>
        <v>1</v>
      </c>
      <c r="H16" s="8">
        <v>13</v>
      </c>
      <c r="I16" s="9">
        <f t="shared" si="2"/>
        <v>1</v>
      </c>
      <c r="J16" s="10">
        <v>2</v>
      </c>
      <c r="K16" s="11">
        <f t="shared" si="3"/>
        <v>0.15384615384615385</v>
      </c>
      <c r="L16" s="1"/>
      <c r="M16" t="s">
        <v>144</v>
      </c>
    </row>
    <row r="17" spans="1:13" x14ac:dyDescent="0.25">
      <c r="A17" s="2">
        <v>11</v>
      </c>
      <c r="B17" s="3" t="s">
        <v>37</v>
      </c>
      <c r="C17" s="2">
        <v>15</v>
      </c>
      <c r="D17" s="4">
        <v>15</v>
      </c>
      <c r="E17" s="5">
        <f t="shared" si="0"/>
        <v>1</v>
      </c>
      <c r="F17" s="6">
        <v>15</v>
      </c>
      <c r="G17" s="7">
        <f t="shared" si="1"/>
        <v>1</v>
      </c>
      <c r="H17" s="8">
        <v>15</v>
      </c>
      <c r="I17" s="9">
        <f t="shared" si="2"/>
        <v>1</v>
      </c>
      <c r="J17" s="10">
        <v>8</v>
      </c>
      <c r="K17" s="11">
        <f t="shared" si="3"/>
        <v>0.53333333333333333</v>
      </c>
      <c r="L17" s="1"/>
      <c r="M17" t="s">
        <v>144</v>
      </c>
    </row>
    <row r="18" spans="1:13" x14ac:dyDescent="0.25">
      <c r="A18" s="2">
        <v>12</v>
      </c>
      <c r="B18" s="3" t="s">
        <v>38</v>
      </c>
      <c r="C18" s="2">
        <v>3</v>
      </c>
      <c r="D18" s="4">
        <v>3</v>
      </c>
      <c r="E18" s="5">
        <f t="shared" si="0"/>
        <v>1</v>
      </c>
      <c r="F18" s="6">
        <v>3</v>
      </c>
      <c r="G18" s="7">
        <f t="shared" si="1"/>
        <v>1</v>
      </c>
      <c r="H18" s="8">
        <v>3</v>
      </c>
      <c r="I18" s="9">
        <f t="shared" si="2"/>
        <v>1</v>
      </c>
      <c r="J18" s="10">
        <v>3</v>
      </c>
      <c r="K18" s="11">
        <f t="shared" si="3"/>
        <v>1</v>
      </c>
      <c r="L18" s="1"/>
      <c r="M18" t="s">
        <v>191</v>
      </c>
    </row>
    <row r="19" spans="1:13" x14ac:dyDescent="0.25">
      <c r="A19" s="2">
        <v>13</v>
      </c>
      <c r="B19" s="3" t="s">
        <v>39</v>
      </c>
      <c r="C19" s="2">
        <v>2</v>
      </c>
      <c r="D19" s="4">
        <v>2</v>
      </c>
      <c r="E19" s="5">
        <f t="shared" si="0"/>
        <v>1</v>
      </c>
      <c r="F19" s="6">
        <v>2</v>
      </c>
      <c r="G19" s="7">
        <f t="shared" si="1"/>
        <v>1</v>
      </c>
      <c r="H19" s="8">
        <v>2</v>
      </c>
      <c r="I19" s="9">
        <f t="shared" si="2"/>
        <v>1</v>
      </c>
      <c r="J19" s="10">
        <v>2</v>
      </c>
      <c r="K19" s="11">
        <f t="shared" si="3"/>
        <v>1</v>
      </c>
      <c r="L19" s="1"/>
      <c r="M19" t="s">
        <v>144</v>
      </c>
    </row>
    <row r="20" spans="1:13" x14ac:dyDescent="0.25">
      <c r="A20" s="2">
        <v>14</v>
      </c>
      <c r="B20" s="3" t="s">
        <v>40</v>
      </c>
      <c r="C20" s="2">
        <v>11</v>
      </c>
      <c r="D20" s="4">
        <v>11</v>
      </c>
      <c r="E20" s="5">
        <f t="shared" si="0"/>
        <v>1</v>
      </c>
      <c r="F20" s="6">
        <v>11</v>
      </c>
      <c r="G20" s="7">
        <f t="shared" si="1"/>
        <v>1</v>
      </c>
      <c r="H20" s="8">
        <v>11</v>
      </c>
      <c r="I20" s="9">
        <f t="shared" si="2"/>
        <v>1</v>
      </c>
      <c r="J20" s="10">
        <v>1</v>
      </c>
      <c r="K20" s="11">
        <f t="shared" si="3"/>
        <v>9.0909090909090912E-2</v>
      </c>
      <c r="L20" s="1"/>
      <c r="M20" t="s">
        <v>144</v>
      </c>
    </row>
    <row r="21" spans="1:13" x14ac:dyDescent="0.25">
      <c r="A21" s="2">
        <v>15</v>
      </c>
      <c r="B21" s="3" t="s">
        <v>41</v>
      </c>
      <c r="C21" s="2">
        <v>3</v>
      </c>
      <c r="D21" s="4">
        <v>3</v>
      </c>
      <c r="E21" s="5">
        <f t="shared" si="0"/>
        <v>1</v>
      </c>
      <c r="F21" s="6">
        <v>3</v>
      </c>
      <c r="G21" s="7">
        <f t="shared" si="1"/>
        <v>1</v>
      </c>
      <c r="H21" s="8">
        <v>3</v>
      </c>
      <c r="I21" s="9">
        <f t="shared" si="2"/>
        <v>1</v>
      </c>
      <c r="J21" s="10">
        <v>0</v>
      </c>
      <c r="K21" s="11">
        <f t="shared" si="3"/>
        <v>0</v>
      </c>
      <c r="L21" s="1"/>
      <c r="M21" t="s">
        <v>144</v>
      </c>
    </row>
    <row r="22" spans="1:13" x14ac:dyDescent="0.25">
      <c r="A22" s="2">
        <v>16</v>
      </c>
      <c r="B22" s="3" t="s">
        <v>42</v>
      </c>
      <c r="C22" s="2">
        <v>3</v>
      </c>
      <c r="D22" s="4">
        <v>3</v>
      </c>
      <c r="E22" s="5">
        <f t="shared" si="0"/>
        <v>1</v>
      </c>
      <c r="F22" s="6">
        <v>3</v>
      </c>
      <c r="G22" s="7">
        <f t="shared" si="1"/>
        <v>1</v>
      </c>
      <c r="H22" s="8">
        <v>3</v>
      </c>
      <c r="I22" s="9">
        <f t="shared" si="2"/>
        <v>1</v>
      </c>
      <c r="J22" s="10">
        <v>3</v>
      </c>
      <c r="K22" s="11">
        <f t="shared" si="3"/>
        <v>1</v>
      </c>
      <c r="L22" s="1"/>
      <c r="M22" t="s">
        <v>191</v>
      </c>
    </row>
    <row r="23" spans="1:13" x14ac:dyDescent="0.25">
      <c r="A23" s="2">
        <v>17</v>
      </c>
      <c r="B23" s="3" t="s">
        <v>43</v>
      </c>
      <c r="C23" s="2">
        <v>4</v>
      </c>
      <c r="D23" s="4">
        <v>4</v>
      </c>
      <c r="E23" s="5">
        <f t="shared" si="0"/>
        <v>1</v>
      </c>
      <c r="F23" s="6">
        <v>4</v>
      </c>
      <c r="G23" s="7">
        <f t="shared" si="1"/>
        <v>1</v>
      </c>
      <c r="H23" s="8">
        <v>4</v>
      </c>
      <c r="I23" s="9">
        <f t="shared" si="2"/>
        <v>1</v>
      </c>
      <c r="J23" s="10">
        <v>4</v>
      </c>
      <c r="K23" s="11">
        <f t="shared" si="3"/>
        <v>1</v>
      </c>
      <c r="L23" s="1"/>
      <c r="M23" t="s">
        <v>192</v>
      </c>
    </row>
    <row r="24" spans="1:13" s="15" customFormat="1" x14ac:dyDescent="0.25">
      <c r="A24" s="322" t="s">
        <v>46</v>
      </c>
      <c r="B24" s="322"/>
      <c r="C24" s="12">
        <f>SUM(C7:C23)</f>
        <v>775</v>
      </c>
      <c r="D24" s="12">
        <f>SUM(D7:D23)</f>
        <v>600</v>
      </c>
      <c r="E24" s="13">
        <f t="shared" si="0"/>
        <v>0.77419354838709675</v>
      </c>
      <c r="F24" s="12">
        <f>SUM(F7:F23)</f>
        <v>775</v>
      </c>
      <c r="G24" s="13">
        <f t="shared" si="1"/>
        <v>1</v>
      </c>
      <c r="H24" s="12">
        <f>SUM(H7:H23)</f>
        <v>775</v>
      </c>
      <c r="I24" s="13">
        <f t="shared" si="2"/>
        <v>1</v>
      </c>
      <c r="J24" s="12">
        <f>SUM(J7:J23)</f>
        <v>251</v>
      </c>
      <c r="K24" s="13">
        <f t="shared" si="3"/>
        <v>0.32387096774193547</v>
      </c>
      <c r="L24" s="14"/>
    </row>
    <row r="25" spans="1:13" x14ac:dyDescent="0.25">
      <c r="A25" s="313" t="s">
        <v>14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5"/>
      <c r="L25" s="1"/>
    </row>
    <row r="26" spans="1:13" x14ac:dyDescent="0.25">
      <c r="A26" s="16">
        <v>1</v>
      </c>
      <c r="B26" s="1" t="s">
        <v>47</v>
      </c>
      <c r="C26" s="16">
        <v>81</v>
      </c>
      <c r="D26" s="4">
        <v>81</v>
      </c>
      <c r="E26" s="17">
        <f t="shared" ref="E26:E35" si="4">D26/C26</f>
        <v>1</v>
      </c>
      <c r="F26" s="18">
        <v>81</v>
      </c>
      <c r="G26" s="7">
        <f t="shared" ref="G26:G35" si="5">F26/C26</f>
        <v>1</v>
      </c>
      <c r="H26" s="8">
        <v>81</v>
      </c>
      <c r="I26" s="9">
        <f t="shared" ref="I26:I35" si="6">H26/C26</f>
        <v>1</v>
      </c>
      <c r="J26" s="10">
        <v>17</v>
      </c>
      <c r="K26" s="11">
        <f t="shared" ref="K26:K35" si="7">J26/C26</f>
        <v>0.20987654320987653</v>
      </c>
      <c r="L26" s="1"/>
      <c r="M26" t="s">
        <v>193</v>
      </c>
    </row>
    <row r="27" spans="1:13" x14ac:dyDescent="0.25">
      <c r="A27" s="16">
        <v>2</v>
      </c>
      <c r="B27" s="1" t="s">
        <v>48</v>
      </c>
      <c r="C27" s="16">
        <v>98</v>
      </c>
      <c r="D27" s="4">
        <v>98</v>
      </c>
      <c r="E27" s="17">
        <f t="shared" si="4"/>
        <v>1</v>
      </c>
      <c r="F27" s="18">
        <v>98</v>
      </c>
      <c r="G27" s="7">
        <f t="shared" si="5"/>
        <v>1</v>
      </c>
      <c r="H27" s="8">
        <v>98</v>
      </c>
      <c r="I27" s="9">
        <f t="shared" si="6"/>
        <v>1</v>
      </c>
      <c r="J27" s="10">
        <v>14</v>
      </c>
      <c r="K27" s="11">
        <f t="shared" si="7"/>
        <v>0.14285714285714285</v>
      </c>
      <c r="L27" s="1"/>
      <c r="M27" t="s">
        <v>194</v>
      </c>
    </row>
    <row r="28" spans="1:13" x14ac:dyDescent="0.25">
      <c r="A28" s="16">
        <v>3</v>
      </c>
      <c r="B28" s="1" t="s">
        <v>49</v>
      </c>
      <c r="C28" s="16">
        <v>17</v>
      </c>
      <c r="D28" s="4">
        <v>17</v>
      </c>
      <c r="E28" s="17">
        <f t="shared" si="4"/>
        <v>1</v>
      </c>
      <c r="F28" s="18">
        <v>17</v>
      </c>
      <c r="G28" s="7">
        <f t="shared" si="5"/>
        <v>1</v>
      </c>
      <c r="H28" s="8">
        <v>17</v>
      </c>
      <c r="I28" s="9">
        <f t="shared" si="6"/>
        <v>1</v>
      </c>
      <c r="J28" s="10">
        <v>17</v>
      </c>
      <c r="K28" s="11">
        <f t="shared" si="7"/>
        <v>1</v>
      </c>
      <c r="L28" s="1"/>
      <c r="M28" t="s">
        <v>194</v>
      </c>
    </row>
    <row r="29" spans="1:13" x14ac:dyDescent="0.25">
      <c r="A29" s="16">
        <v>4</v>
      </c>
      <c r="B29" s="1" t="s">
        <v>50</v>
      </c>
      <c r="C29" s="16">
        <v>18</v>
      </c>
      <c r="D29" s="4">
        <v>18</v>
      </c>
      <c r="E29" s="17">
        <f t="shared" si="4"/>
        <v>1</v>
      </c>
      <c r="F29" s="18">
        <v>18</v>
      </c>
      <c r="G29" s="7">
        <f t="shared" si="5"/>
        <v>1</v>
      </c>
      <c r="H29" s="8">
        <v>18</v>
      </c>
      <c r="I29" s="9">
        <f t="shared" si="6"/>
        <v>1</v>
      </c>
      <c r="J29" s="10">
        <v>8</v>
      </c>
      <c r="K29" s="11">
        <f t="shared" si="7"/>
        <v>0.44444444444444442</v>
      </c>
      <c r="L29" s="1"/>
      <c r="M29" t="s">
        <v>194</v>
      </c>
    </row>
    <row r="30" spans="1:13" x14ac:dyDescent="0.25">
      <c r="A30" s="16">
        <v>5</v>
      </c>
      <c r="B30" s="1" t="s">
        <v>51</v>
      </c>
      <c r="C30" s="16">
        <v>16</v>
      </c>
      <c r="D30" s="4">
        <v>16</v>
      </c>
      <c r="E30" s="17">
        <f t="shared" si="4"/>
        <v>1</v>
      </c>
      <c r="F30" s="18">
        <v>16</v>
      </c>
      <c r="G30" s="7">
        <f t="shared" si="5"/>
        <v>1</v>
      </c>
      <c r="H30" s="8">
        <v>16</v>
      </c>
      <c r="I30" s="9">
        <f t="shared" si="6"/>
        <v>1</v>
      </c>
      <c r="J30" s="10">
        <v>16</v>
      </c>
      <c r="K30" s="11">
        <f t="shared" si="7"/>
        <v>1</v>
      </c>
      <c r="L30" s="1"/>
      <c r="M30" t="s">
        <v>194</v>
      </c>
    </row>
    <row r="31" spans="1:13" x14ac:dyDescent="0.25">
      <c r="A31" s="16">
        <v>6</v>
      </c>
      <c r="B31" s="1" t="s">
        <v>52</v>
      </c>
      <c r="C31" s="16">
        <v>95</v>
      </c>
      <c r="D31" s="4">
        <v>95</v>
      </c>
      <c r="E31" s="17">
        <f t="shared" si="4"/>
        <v>1</v>
      </c>
      <c r="F31" s="18">
        <v>95</v>
      </c>
      <c r="G31" s="7">
        <f t="shared" si="5"/>
        <v>1</v>
      </c>
      <c r="H31" s="8">
        <v>95</v>
      </c>
      <c r="I31" s="9">
        <f t="shared" si="6"/>
        <v>1</v>
      </c>
      <c r="J31" s="10">
        <v>22</v>
      </c>
      <c r="K31" s="11">
        <f t="shared" si="7"/>
        <v>0.23157894736842105</v>
      </c>
      <c r="L31" s="1"/>
      <c r="M31" t="s">
        <v>193</v>
      </c>
    </row>
    <row r="32" spans="1:13" x14ac:dyDescent="0.25">
      <c r="A32" s="16">
        <v>7</v>
      </c>
      <c r="B32" s="1" t="s">
        <v>53</v>
      </c>
      <c r="C32" s="16">
        <v>29</v>
      </c>
      <c r="D32" s="4">
        <v>29</v>
      </c>
      <c r="E32" s="17">
        <f t="shared" si="4"/>
        <v>1</v>
      </c>
      <c r="F32" s="18">
        <v>29</v>
      </c>
      <c r="G32" s="7">
        <f t="shared" si="5"/>
        <v>1</v>
      </c>
      <c r="H32" s="8">
        <v>29</v>
      </c>
      <c r="I32" s="9">
        <f t="shared" si="6"/>
        <v>1</v>
      </c>
      <c r="J32" s="10">
        <v>10</v>
      </c>
      <c r="K32" s="11">
        <f t="shared" si="7"/>
        <v>0.34482758620689657</v>
      </c>
      <c r="L32" s="1"/>
      <c r="M32" t="s">
        <v>193</v>
      </c>
    </row>
    <row r="33" spans="1:19" x14ac:dyDescent="0.25">
      <c r="A33" s="16">
        <v>8</v>
      </c>
      <c r="B33" s="1" t="s">
        <v>54</v>
      </c>
      <c r="C33" s="16">
        <v>32</v>
      </c>
      <c r="D33" s="4">
        <v>32</v>
      </c>
      <c r="E33" s="17">
        <f t="shared" si="4"/>
        <v>1</v>
      </c>
      <c r="F33" s="18">
        <v>32</v>
      </c>
      <c r="G33" s="7">
        <f t="shared" si="5"/>
        <v>1</v>
      </c>
      <c r="H33" s="8">
        <v>32</v>
      </c>
      <c r="I33" s="9">
        <f t="shared" si="6"/>
        <v>1</v>
      </c>
      <c r="J33" s="10">
        <v>20</v>
      </c>
      <c r="K33" s="11">
        <f t="shared" si="7"/>
        <v>0.625</v>
      </c>
      <c r="L33" s="1"/>
      <c r="M33" t="s">
        <v>194</v>
      </c>
    </row>
    <row r="34" spans="1:19" x14ac:dyDescent="0.25">
      <c r="A34" s="16">
        <v>9</v>
      </c>
      <c r="B34" s="1" t="s">
        <v>55</v>
      </c>
      <c r="C34" s="16">
        <v>12</v>
      </c>
      <c r="D34" s="4">
        <v>12</v>
      </c>
      <c r="E34" s="17">
        <f t="shared" si="4"/>
        <v>1</v>
      </c>
      <c r="F34" s="18">
        <v>12</v>
      </c>
      <c r="G34" s="7">
        <f t="shared" si="5"/>
        <v>1</v>
      </c>
      <c r="H34" s="8">
        <v>12</v>
      </c>
      <c r="I34" s="9">
        <f t="shared" si="6"/>
        <v>1</v>
      </c>
      <c r="J34" s="10">
        <v>1</v>
      </c>
      <c r="K34" s="11">
        <f t="shared" si="7"/>
        <v>8.3333333333333329E-2</v>
      </c>
      <c r="L34" s="1"/>
      <c r="M34" t="s">
        <v>194</v>
      </c>
    </row>
    <row r="35" spans="1:19" s="15" customFormat="1" x14ac:dyDescent="0.25">
      <c r="A35" s="322" t="s">
        <v>46</v>
      </c>
      <c r="B35" s="322"/>
      <c r="C35" s="12">
        <f>SUM(C26:C34)</f>
        <v>398</v>
      </c>
      <c r="D35" s="12">
        <f>SUM(D26:D34)</f>
        <v>398</v>
      </c>
      <c r="E35" s="13">
        <f t="shared" si="4"/>
        <v>1</v>
      </c>
      <c r="F35" s="12">
        <f>SUM(F26:F34)</f>
        <v>398</v>
      </c>
      <c r="G35" s="13">
        <f t="shared" si="5"/>
        <v>1</v>
      </c>
      <c r="H35" s="12">
        <f>SUM(H26:H34)</f>
        <v>398</v>
      </c>
      <c r="I35" s="13">
        <f t="shared" si="6"/>
        <v>1</v>
      </c>
      <c r="J35" s="12">
        <f>SUM(J26:J34)</f>
        <v>125</v>
      </c>
      <c r="K35" s="13">
        <f t="shared" si="7"/>
        <v>0.314070351758794</v>
      </c>
      <c r="L35" s="14"/>
    </row>
    <row r="36" spans="1:19" x14ac:dyDescent="0.25">
      <c r="A36" s="313" t="s">
        <v>15</v>
      </c>
      <c r="B36" s="314"/>
      <c r="C36" s="314"/>
      <c r="D36" s="314"/>
      <c r="E36" s="314"/>
      <c r="F36" s="314"/>
      <c r="G36" s="314"/>
      <c r="H36" s="314"/>
      <c r="I36" s="314"/>
      <c r="J36" s="314"/>
      <c r="K36" s="315"/>
      <c r="L36" s="1"/>
    </row>
    <row r="37" spans="1:19" x14ac:dyDescent="0.25">
      <c r="A37" s="16">
        <v>1</v>
      </c>
      <c r="B37" s="1" t="s">
        <v>56</v>
      </c>
      <c r="C37" s="16">
        <v>74</v>
      </c>
      <c r="D37" s="4">
        <v>74</v>
      </c>
      <c r="E37" s="5">
        <f t="shared" ref="E37:E44" si="8">D37/C37</f>
        <v>1</v>
      </c>
      <c r="F37" s="6">
        <v>74</v>
      </c>
      <c r="G37" s="7">
        <f t="shared" ref="G37:G44" si="9">F37/C37</f>
        <v>1</v>
      </c>
      <c r="H37" s="8">
        <v>74</v>
      </c>
      <c r="I37" s="9">
        <f t="shared" ref="I37:I44" si="10">H37/C37</f>
        <v>1</v>
      </c>
      <c r="J37" s="10">
        <v>32</v>
      </c>
      <c r="K37" s="11">
        <f t="shared" ref="K37:K44" si="11">J37/C37</f>
        <v>0.43243243243243246</v>
      </c>
      <c r="L37" s="1"/>
      <c r="M37" t="s">
        <v>144</v>
      </c>
    </row>
    <row r="38" spans="1:19" x14ac:dyDescent="0.25">
      <c r="A38" s="16">
        <v>2</v>
      </c>
      <c r="B38" s="1" t="s">
        <v>57</v>
      </c>
      <c r="C38" s="16">
        <v>224</v>
      </c>
      <c r="D38" s="4">
        <v>19</v>
      </c>
      <c r="E38" s="5">
        <f t="shared" si="8"/>
        <v>8.4821428571428575E-2</v>
      </c>
      <c r="F38" s="6">
        <v>19</v>
      </c>
      <c r="G38" s="7">
        <f t="shared" si="9"/>
        <v>8.4821428571428575E-2</v>
      </c>
      <c r="H38" s="8">
        <v>224</v>
      </c>
      <c r="I38" s="9">
        <f t="shared" si="10"/>
        <v>1</v>
      </c>
      <c r="J38" s="10">
        <v>0</v>
      </c>
      <c r="K38" s="11">
        <f t="shared" si="11"/>
        <v>0</v>
      </c>
      <c r="L38" s="1"/>
      <c r="M38" t="s">
        <v>144</v>
      </c>
    </row>
    <row r="39" spans="1:19" x14ac:dyDescent="0.25">
      <c r="A39" s="16">
        <v>3</v>
      </c>
      <c r="B39" s="1" t="s">
        <v>58</v>
      </c>
      <c r="C39" s="16">
        <v>93</v>
      </c>
      <c r="D39" s="4">
        <v>29</v>
      </c>
      <c r="E39" s="19">
        <f t="shared" si="8"/>
        <v>0.31182795698924731</v>
      </c>
      <c r="F39" s="6">
        <v>93</v>
      </c>
      <c r="G39" s="20">
        <f t="shared" si="9"/>
        <v>1</v>
      </c>
      <c r="H39" s="8">
        <v>93</v>
      </c>
      <c r="I39" s="21">
        <f t="shared" si="10"/>
        <v>1</v>
      </c>
      <c r="J39" s="10">
        <v>16</v>
      </c>
      <c r="K39" s="11">
        <f t="shared" si="11"/>
        <v>0.17204301075268819</v>
      </c>
      <c r="L39" s="1"/>
      <c r="M39" t="s">
        <v>144</v>
      </c>
    </row>
    <row r="40" spans="1:19" x14ac:dyDescent="0.25">
      <c r="A40" s="16">
        <v>4</v>
      </c>
      <c r="B40" s="1" t="s">
        <v>59</v>
      </c>
      <c r="C40" s="16">
        <v>67</v>
      </c>
      <c r="D40" s="4">
        <v>17</v>
      </c>
      <c r="E40" s="5">
        <f t="shared" si="8"/>
        <v>0.2537313432835821</v>
      </c>
      <c r="F40" s="6">
        <v>67</v>
      </c>
      <c r="G40" s="7">
        <f t="shared" si="9"/>
        <v>1</v>
      </c>
      <c r="H40" s="8">
        <v>67</v>
      </c>
      <c r="I40" s="9">
        <f t="shared" si="10"/>
        <v>1</v>
      </c>
      <c r="J40" s="10">
        <v>16</v>
      </c>
      <c r="K40" s="11">
        <f t="shared" si="11"/>
        <v>0.23880597014925373</v>
      </c>
      <c r="L40" s="1"/>
      <c r="M40" t="s">
        <v>144</v>
      </c>
    </row>
    <row r="41" spans="1:19" x14ac:dyDescent="0.25">
      <c r="A41" s="16">
        <v>5</v>
      </c>
      <c r="B41" s="1" t="s">
        <v>60</v>
      </c>
      <c r="C41" s="16">
        <v>76</v>
      </c>
      <c r="D41" s="4">
        <v>46</v>
      </c>
      <c r="E41" s="5">
        <f t="shared" si="8"/>
        <v>0.60526315789473684</v>
      </c>
      <c r="F41" s="6">
        <v>76</v>
      </c>
      <c r="G41" s="7">
        <f t="shared" si="9"/>
        <v>1</v>
      </c>
      <c r="H41" s="8">
        <v>73</v>
      </c>
      <c r="I41" s="9">
        <f t="shared" si="10"/>
        <v>0.96052631578947367</v>
      </c>
      <c r="J41" s="10">
        <v>20</v>
      </c>
      <c r="K41" s="11">
        <f t="shared" si="11"/>
        <v>0.26315789473684209</v>
      </c>
      <c r="L41" s="1"/>
      <c r="M41" t="s">
        <v>144</v>
      </c>
    </row>
    <row r="42" spans="1:19" x14ac:dyDescent="0.25">
      <c r="A42" s="16">
        <v>6</v>
      </c>
      <c r="B42" s="1" t="s">
        <v>61</v>
      </c>
      <c r="C42" s="16">
        <v>77</v>
      </c>
      <c r="D42" s="4">
        <v>77</v>
      </c>
      <c r="E42" s="19">
        <f t="shared" si="8"/>
        <v>1</v>
      </c>
      <c r="F42" s="6">
        <v>77</v>
      </c>
      <c r="G42" s="20">
        <f t="shared" si="9"/>
        <v>1</v>
      </c>
      <c r="H42" s="8">
        <v>77</v>
      </c>
      <c r="I42" s="9">
        <f t="shared" si="10"/>
        <v>1</v>
      </c>
      <c r="J42" s="10">
        <v>67</v>
      </c>
      <c r="K42" s="11">
        <f t="shared" si="11"/>
        <v>0.87012987012987009</v>
      </c>
      <c r="L42" s="1"/>
      <c r="M42" t="s">
        <v>144</v>
      </c>
    </row>
    <row r="43" spans="1:19" x14ac:dyDescent="0.25">
      <c r="A43" s="16">
        <v>7</v>
      </c>
      <c r="B43" s="1" t="s">
        <v>62</v>
      </c>
      <c r="C43" s="16">
        <v>36</v>
      </c>
      <c r="D43" s="4">
        <v>36</v>
      </c>
      <c r="E43" s="5">
        <f t="shared" si="8"/>
        <v>1</v>
      </c>
      <c r="F43" s="6">
        <v>36</v>
      </c>
      <c r="G43" s="7">
        <f t="shared" si="9"/>
        <v>1</v>
      </c>
      <c r="H43" s="8">
        <v>36</v>
      </c>
      <c r="I43" s="9">
        <f t="shared" si="10"/>
        <v>1</v>
      </c>
      <c r="J43" s="10">
        <v>28</v>
      </c>
      <c r="K43" s="11">
        <f t="shared" si="11"/>
        <v>0.77777777777777779</v>
      </c>
      <c r="L43" s="1"/>
      <c r="M43" t="s">
        <v>144</v>
      </c>
    </row>
    <row r="44" spans="1:19" s="15" customFormat="1" x14ac:dyDescent="0.25">
      <c r="A44" s="322" t="s">
        <v>46</v>
      </c>
      <c r="B44" s="322"/>
      <c r="C44" s="12">
        <f>SUM(C37:C43)</f>
        <v>647</v>
      </c>
      <c r="D44" s="12">
        <f>SUM(D37:D43)</f>
        <v>298</v>
      </c>
      <c r="E44" s="13">
        <f t="shared" si="8"/>
        <v>0.46058732612055642</v>
      </c>
      <c r="F44" s="12">
        <f>SUM(F37:F43)</f>
        <v>442</v>
      </c>
      <c r="G44" s="13">
        <f t="shared" si="9"/>
        <v>0.68315301391035543</v>
      </c>
      <c r="H44" s="12">
        <f>SUM(H37:H43)</f>
        <v>644</v>
      </c>
      <c r="I44" s="13">
        <f t="shared" si="10"/>
        <v>0.99536321483771251</v>
      </c>
      <c r="J44" s="12">
        <f>SUM(J37:J43)</f>
        <v>179</v>
      </c>
      <c r="K44" s="13">
        <f t="shared" si="11"/>
        <v>0.27666151468315303</v>
      </c>
      <c r="L44" s="14"/>
      <c r="Q44" s="15">
        <v>170</v>
      </c>
      <c r="R44" s="15">
        <v>170</v>
      </c>
      <c r="S44" s="22">
        <f t="shared" ref="S44:S49" si="12">R44/Q44</f>
        <v>1</v>
      </c>
    </row>
    <row r="45" spans="1:19" x14ac:dyDescent="0.25">
      <c r="A45" s="320" t="s">
        <v>16</v>
      </c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1"/>
      <c r="Q45">
        <v>112</v>
      </c>
      <c r="R45">
        <v>111</v>
      </c>
      <c r="S45" s="22">
        <f t="shared" si="12"/>
        <v>0.9910714285714286</v>
      </c>
    </row>
    <row r="46" spans="1:19" x14ac:dyDescent="0.25">
      <c r="A46" s="16">
        <v>1</v>
      </c>
      <c r="B46" s="1" t="s">
        <v>63</v>
      </c>
      <c r="C46" s="16">
        <v>168</v>
      </c>
      <c r="D46" s="4">
        <v>122</v>
      </c>
      <c r="E46" s="5">
        <f t="shared" ref="E46:E51" si="13">D46/C46</f>
        <v>0.72619047619047616</v>
      </c>
      <c r="F46" s="6">
        <v>122</v>
      </c>
      <c r="G46" s="7">
        <f t="shared" ref="G46:G51" si="14">F46/C46</f>
        <v>0.72619047619047616</v>
      </c>
      <c r="H46" s="8">
        <v>168</v>
      </c>
      <c r="I46" s="9">
        <f t="shared" ref="I46:I51" si="15">H46/C46</f>
        <v>1</v>
      </c>
      <c r="J46" s="10">
        <v>168</v>
      </c>
      <c r="K46" s="11">
        <f>J46/H46</f>
        <v>1</v>
      </c>
      <c r="L46" s="1"/>
      <c r="M46" t="s">
        <v>144</v>
      </c>
      <c r="Q46">
        <v>81</v>
      </c>
      <c r="R46">
        <v>81</v>
      </c>
      <c r="S46" s="22">
        <f t="shared" si="12"/>
        <v>1</v>
      </c>
    </row>
    <row r="47" spans="1:19" x14ac:dyDescent="0.25">
      <c r="A47" s="16">
        <v>2</v>
      </c>
      <c r="B47" s="1" t="s">
        <v>64</v>
      </c>
      <c r="C47" s="16">
        <v>112</v>
      </c>
      <c r="D47" s="4">
        <v>90</v>
      </c>
      <c r="E47" s="5">
        <f t="shared" si="13"/>
        <v>0.8035714285714286</v>
      </c>
      <c r="F47" s="6">
        <v>90</v>
      </c>
      <c r="G47" s="7">
        <f t="shared" si="14"/>
        <v>0.8035714285714286</v>
      </c>
      <c r="H47" s="8">
        <v>112</v>
      </c>
      <c r="I47" s="9">
        <f t="shared" si="15"/>
        <v>1</v>
      </c>
      <c r="J47" s="10">
        <v>112</v>
      </c>
      <c r="K47" s="11">
        <f>J47/H47</f>
        <v>1</v>
      </c>
      <c r="L47" s="1"/>
      <c r="M47" t="s">
        <v>144</v>
      </c>
      <c r="Q47">
        <v>95</v>
      </c>
      <c r="R47">
        <v>95</v>
      </c>
      <c r="S47" s="22">
        <f t="shared" si="12"/>
        <v>1</v>
      </c>
    </row>
    <row r="48" spans="1:19" x14ac:dyDescent="0.25">
      <c r="A48" s="16">
        <v>3</v>
      </c>
      <c r="B48" s="1" t="s">
        <v>65</v>
      </c>
      <c r="C48" s="16">
        <v>77</v>
      </c>
      <c r="D48" s="4">
        <v>67</v>
      </c>
      <c r="E48" s="5">
        <f t="shared" si="13"/>
        <v>0.87012987012987009</v>
      </c>
      <c r="F48" s="6">
        <v>77</v>
      </c>
      <c r="G48" s="7">
        <f t="shared" si="14"/>
        <v>1</v>
      </c>
      <c r="H48" s="8">
        <v>77</v>
      </c>
      <c r="I48" s="9">
        <f t="shared" si="15"/>
        <v>1</v>
      </c>
      <c r="J48" s="10">
        <v>77</v>
      </c>
      <c r="K48" s="11">
        <f t="shared" ref="K48:K49" si="16">J48/H48</f>
        <v>1</v>
      </c>
      <c r="L48" s="1"/>
      <c r="M48" t="s">
        <v>144</v>
      </c>
      <c r="Q48">
        <v>48</v>
      </c>
      <c r="R48">
        <v>42</v>
      </c>
      <c r="S48" s="22">
        <f t="shared" si="12"/>
        <v>0.875</v>
      </c>
    </row>
    <row r="49" spans="1:19" x14ac:dyDescent="0.25">
      <c r="A49" s="16">
        <v>4</v>
      </c>
      <c r="B49" s="1" t="s">
        <v>66</v>
      </c>
      <c r="C49" s="16">
        <v>95</v>
      </c>
      <c r="D49" s="4">
        <v>95</v>
      </c>
      <c r="E49" s="5">
        <f t="shared" si="13"/>
        <v>1</v>
      </c>
      <c r="F49" s="6">
        <v>95</v>
      </c>
      <c r="G49" s="7">
        <f t="shared" si="14"/>
        <v>1</v>
      </c>
      <c r="H49" s="8">
        <v>95</v>
      </c>
      <c r="I49" s="9">
        <f t="shared" si="15"/>
        <v>1</v>
      </c>
      <c r="J49" s="10">
        <v>95</v>
      </c>
      <c r="K49" s="11">
        <f t="shared" si="16"/>
        <v>1</v>
      </c>
      <c r="L49" s="1"/>
      <c r="M49" t="s">
        <v>144</v>
      </c>
      <c r="Q49">
        <f>SUM(Q44:Q48)</f>
        <v>506</v>
      </c>
      <c r="R49">
        <f>SUM(R44:R48)</f>
        <v>499</v>
      </c>
      <c r="S49" s="22">
        <f t="shared" si="12"/>
        <v>0.98616600790513831</v>
      </c>
    </row>
    <row r="50" spans="1:19" x14ac:dyDescent="0.25">
      <c r="A50" s="16">
        <v>5</v>
      </c>
      <c r="B50" s="1" t="s">
        <v>67</v>
      </c>
      <c r="C50" s="16">
        <v>49</v>
      </c>
      <c r="D50" s="4">
        <v>49</v>
      </c>
      <c r="E50" s="5">
        <f t="shared" si="13"/>
        <v>1</v>
      </c>
      <c r="F50" s="6">
        <v>49</v>
      </c>
      <c r="G50" s="7">
        <f t="shared" si="14"/>
        <v>1</v>
      </c>
      <c r="H50" s="8">
        <v>49</v>
      </c>
      <c r="I50" s="9">
        <f t="shared" si="15"/>
        <v>1</v>
      </c>
      <c r="J50" s="10">
        <v>49</v>
      </c>
      <c r="K50" s="11">
        <f>J50/H50</f>
        <v>1</v>
      </c>
      <c r="L50" s="1"/>
      <c r="M50" t="s">
        <v>144</v>
      </c>
    </row>
    <row r="51" spans="1:19" s="15" customFormat="1" x14ac:dyDescent="0.25">
      <c r="A51" s="322" t="s">
        <v>46</v>
      </c>
      <c r="B51" s="322"/>
      <c r="C51" s="12">
        <f>SUM(C46:C50)</f>
        <v>501</v>
      </c>
      <c r="D51" s="12">
        <f>SUM(D46:D50)</f>
        <v>423</v>
      </c>
      <c r="E51" s="13">
        <f t="shared" si="13"/>
        <v>0.84431137724550898</v>
      </c>
      <c r="F51" s="12">
        <f>SUM(F46:F50)</f>
        <v>433</v>
      </c>
      <c r="G51" s="13">
        <f t="shared" si="14"/>
        <v>0.86427145708582831</v>
      </c>
      <c r="H51" s="12">
        <f>SUM(H46:H50)</f>
        <v>501</v>
      </c>
      <c r="I51" s="13">
        <f t="shared" si="15"/>
        <v>1</v>
      </c>
      <c r="J51" s="12">
        <f>SUM(J46:J50)</f>
        <v>501</v>
      </c>
      <c r="K51" s="13">
        <f>J51/C51</f>
        <v>1</v>
      </c>
      <c r="L51" s="14"/>
    </row>
    <row r="52" spans="1:19" x14ac:dyDescent="0.25">
      <c r="A52" s="313" t="s">
        <v>68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5"/>
      <c r="L52" s="1"/>
    </row>
    <row r="53" spans="1:19" x14ac:dyDescent="0.25">
      <c r="A53" s="16">
        <v>1</v>
      </c>
      <c r="B53" s="1" t="s">
        <v>69</v>
      </c>
      <c r="C53" s="16">
        <v>248</v>
      </c>
      <c r="D53" s="4">
        <v>177</v>
      </c>
      <c r="E53" s="19">
        <f>D53/C53</f>
        <v>0.71370967741935487</v>
      </c>
      <c r="F53" s="6">
        <v>245</v>
      </c>
      <c r="G53" s="20">
        <f t="shared" ref="G53:G71" si="17">F53/C53</f>
        <v>0.98790322580645162</v>
      </c>
      <c r="H53" s="8">
        <v>247</v>
      </c>
      <c r="I53" s="21">
        <f t="shared" ref="I53:I71" si="18">H53/C53</f>
        <v>0.99596774193548387</v>
      </c>
      <c r="J53" s="10">
        <v>142</v>
      </c>
      <c r="K53" s="11">
        <f t="shared" ref="K53:K71" si="19">J53/C53</f>
        <v>0.57258064516129037</v>
      </c>
      <c r="L53" s="1"/>
      <c r="M53" t="s">
        <v>197</v>
      </c>
    </row>
    <row r="54" spans="1:19" x14ac:dyDescent="0.25">
      <c r="A54" s="16">
        <v>2</v>
      </c>
      <c r="B54" s="1" t="s">
        <v>70</v>
      </c>
      <c r="C54" s="16">
        <v>74</v>
      </c>
      <c r="D54" s="4">
        <v>74</v>
      </c>
      <c r="E54" s="19">
        <f t="shared" ref="E54:E70" si="20">D54/C54</f>
        <v>1</v>
      </c>
      <c r="F54" s="6">
        <v>74</v>
      </c>
      <c r="G54" s="7">
        <f t="shared" si="17"/>
        <v>1</v>
      </c>
      <c r="H54" s="8">
        <v>74</v>
      </c>
      <c r="I54" s="9">
        <f t="shared" si="18"/>
        <v>1</v>
      </c>
      <c r="J54" s="10">
        <v>32</v>
      </c>
      <c r="K54" s="11">
        <f t="shared" si="19"/>
        <v>0.43243243243243246</v>
      </c>
      <c r="L54" s="1"/>
      <c r="M54" t="s">
        <v>194</v>
      </c>
    </row>
    <row r="55" spans="1:19" x14ac:dyDescent="0.25">
      <c r="A55" s="16">
        <v>3</v>
      </c>
      <c r="B55" s="1" t="s">
        <v>71</v>
      </c>
      <c r="C55" s="16">
        <v>61</v>
      </c>
      <c r="D55" s="4">
        <v>2</v>
      </c>
      <c r="E55" s="19">
        <f t="shared" si="20"/>
        <v>3.2786885245901641E-2</v>
      </c>
      <c r="F55" s="6">
        <v>2</v>
      </c>
      <c r="G55" s="7">
        <f t="shared" si="17"/>
        <v>3.2786885245901641E-2</v>
      </c>
      <c r="H55" s="8">
        <v>61</v>
      </c>
      <c r="I55" s="9">
        <f t="shared" si="18"/>
        <v>1</v>
      </c>
      <c r="J55" s="10">
        <v>47</v>
      </c>
      <c r="K55" s="11">
        <f t="shared" si="19"/>
        <v>0.77049180327868849</v>
      </c>
      <c r="L55" s="1"/>
      <c r="M55" t="s">
        <v>198</v>
      </c>
    </row>
    <row r="56" spans="1:19" x14ac:dyDescent="0.25">
      <c r="A56" s="16">
        <v>4</v>
      </c>
      <c r="B56" s="1" t="s">
        <v>72</v>
      </c>
      <c r="C56" s="16">
        <v>51</v>
      </c>
      <c r="D56" s="4">
        <v>48</v>
      </c>
      <c r="E56" s="19">
        <f t="shared" si="20"/>
        <v>0.94117647058823528</v>
      </c>
      <c r="F56" s="6">
        <v>50</v>
      </c>
      <c r="G56" s="20">
        <f t="shared" si="17"/>
        <v>0.98039215686274506</v>
      </c>
      <c r="H56" s="8">
        <v>50</v>
      </c>
      <c r="I56" s="9">
        <f t="shared" si="18"/>
        <v>0.98039215686274506</v>
      </c>
      <c r="J56" s="10">
        <v>24</v>
      </c>
      <c r="K56" s="11">
        <f t="shared" si="19"/>
        <v>0.47058823529411764</v>
      </c>
      <c r="L56" s="1"/>
      <c r="M56" t="s">
        <v>199</v>
      </c>
    </row>
    <row r="57" spans="1:19" x14ac:dyDescent="0.25">
      <c r="A57" s="16">
        <v>5</v>
      </c>
      <c r="B57" s="1" t="s">
        <v>73</v>
      </c>
      <c r="C57" s="16">
        <v>51</v>
      </c>
      <c r="D57" s="4">
        <v>51</v>
      </c>
      <c r="E57" s="19">
        <f t="shared" si="20"/>
        <v>1</v>
      </c>
      <c r="F57" s="6">
        <v>51</v>
      </c>
      <c r="G57" s="7">
        <f t="shared" si="17"/>
        <v>1</v>
      </c>
      <c r="H57" s="8">
        <v>51</v>
      </c>
      <c r="I57" s="9">
        <f t="shared" si="18"/>
        <v>1</v>
      </c>
      <c r="J57" s="10">
        <v>51</v>
      </c>
      <c r="K57" s="11">
        <f t="shared" si="19"/>
        <v>1</v>
      </c>
      <c r="L57" s="1"/>
      <c r="M57" t="s">
        <v>200</v>
      </c>
    </row>
    <row r="58" spans="1:19" x14ac:dyDescent="0.25">
      <c r="A58" s="16">
        <v>6</v>
      </c>
      <c r="B58" s="1" t="s">
        <v>74</v>
      </c>
      <c r="C58" s="16">
        <v>22</v>
      </c>
      <c r="D58" s="4">
        <v>22</v>
      </c>
      <c r="E58" s="19">
        <f t="shared" si="20"/>
        <v>1</v>
      </c>
      <c r="F58" s="6">
        <v>22</v>
      </c>
      <c r="G58" s="7">
        <f t="shared" si="17"/>
        <v>1</v>
      </c>
      <c r="H58" s="8">
        <v>22</v>
      </c>
      <c r="I58" s="9">
        <f t="shared" si="18"/>
        <v>1</v>
      </c>
      <c r="J58" s="10">
        <v>20</v>
      </c>
      <c r="K58" s="11">
        <f t="shared" si="19"/>
        <v>0.90909090909090906</v>
      </c>
      <c r="L58" s="1"/>
      <c r="M58" t="s">
        <v>194</v>
      </c>
    </row>
    <row r="59" spans="1:19" x14ac:dyDescent="0.25">
      <c r="A59" s="16">
        <v>7</v>
      </c>
      <c r="B59" s="1" t="s">
        <v>75</v>
      </c>
      <c r="C59" s="16">
        <v>57</v>
      </c>
      <c r="D59" s="4">
        <v>57</v>
      </c>
      <c r="E59" s="19">
        <f t="shared" si="20"/>
        <v>1</v>
      </c>
      <c r="F59" s="6">
        <v>57</v>
      </c>
      <c r="G59" s="7">
        <f t="shared" si="17"/>
        <v>1</v>
      </c>
      <c r="H59" s="8">
        <v>57</v>
      </c>
      <c r="I59" s="9">
        <f t="shared" si="18"/>
        <v>1</v>
      </c>
      <c r="J59" s="10">
        <v>29</v>
      </c>
      <c r="K59" s="11">
        <f t="shared" si="19"/>
        <v>0.50877192982456143</v>
      </c>
      <c r="L59" s="1"/>
      <c r="M59" t="s">
        <v>201</v>
      </c>
    </row>
    <row r="60" spans="1:19" x14ac:dyDescent="0.25">
      <c r="A60" s="16">
        <v>8</v>
      </c>
      <c r="B60" s="1" t="s">
        <v>76</v>
      </c>
      <c r="C60" s="16">
        <v>24</v>
      </c>
      <c r="D60" s="4">
        <v>24</v>
      </c>
      <c r="E60" s="19">
        <f t="shared" si="20"/>
        <v>1</v>
      </c>
      <c r="F60" s="6">
        <v>24</v>
      </c>
      <c r="G60" s="7">
        <f t="shared" si="17"/>
        <v>1</v>
      </c>
      <c r="H60" s="8">
        <v>24</v>
      </c>
      <c r="I60" s="9">
        <f t="shared" si="18"/>
        <v>1</v>
      </c>
      <c r="J60" s="10">
        <v>3</v>
      </c>
      <c r="K60" s="11">
        <f t="shared" si="19"/>
        <v>0.125</v>
      </c>
      <c r="L60" s="1"/>
      <c r="M60" t="s">
        <v>202</v>
      </c>
    </row>
    <row r="61" spans="1:19" x14ac:dyDescent="0.25">
      <c r="A61" s="16">
        <v>9</v>
      </c>
      <c r="B61" s="1" t="s">
        <v>77</v>
      </c>
      <c r="C61" s="16">
        <v>31</v>
      </c>
      <c r="D61" s="4">
        <v>31</v>
      </c>
      <c r="E61" s="19">
        <f t="shared" si="20"/>
        <v>1</v>
      </c>
      <c r="F61" s="6">
        <v>31</v>
      </c>
      <c r="G61" s="7">
        <f t="shared" si="17"/>
        <v>1</v>
      </c>
      <c r="H61" s="8">
        <v>31</v>
      </c>
      <c r="I61" s="9">
        <f t="shared" si="18"/>
        <v>1</v>
      </c>
      <c r="J61" s="10">
        <v>6</v>
      </c>
      <c r="K61" s="11">
        <f t="shared" si="19"/>
        <v>0.19354838709677419</v>
      </c>
      <c r="L61" s="1"/>
      <c r="M61" t="s">
        <v>194</v>
      </c>
    </row>
    <row r="62" spans="1:19" x14ac:dyDescent="0.25">
      <c r="A62" s="16">
        <v>10</v>
      </c>
      <c r="B62" s="1" t="s">
        <v>78</v>
      </c>
      <c r="C62" s="16">
        <v>9</v>
      </c>
      <c r="D62" s="4">
        <v>9</v>
      </c>
      <c r="E62" s="19">
        <f t="shared" si="20"/>
        <v>1</v>
      </c>
      <c r="F62" s="6">
        <v>9</v>
      </c>
      <c r="G62" s="7">
        <f t="shared" si="17"/>
        <v>1</v>
      </c>
      <c r="H62" s="8">
        <v>9</v>
      </c>
      <c r="I62" s="9">
        <f t="shared" si="18"/>
        <v>1</v>
      </c>
      <c r="J62" s="10">
        <v>1</v>
      </c>
      <c r="K62" s="11">
        <f t="shared" si="19"/>
        <v>0.1111111111111111</v>
      </c>
      <c r="L62" s="1"/>
      <c r="M62" t="s">
        <v>202</v>
      </c>
    </row>
    <row r="63" spans="1:19" x14ac:dyDescent="0.25">
      <c r="A63" s="16">
        <v>11</v>
      </c>
      <c r="B63" s="1" t="s">
        <v>79</v>
      </c>
      <c r="C63" s="16">
        <v>10</v>
      </c>
      <c r="D63" s="4">
        <v>7</v>
      </c>
      <c r="E63" s="19">
        <f t="shared" si="20"/>
        <v>0.7</v>
      </c>
      <c r="F63" s="6">
        <v>10</v>
      </c>
      <c r="G63" s="7">
        <f t="shared" si="17"/>
        <v>1</v>
      </c>
      <c r="H63" s="8">
        <v>10</v>
      </c>
      <c r="I63" s="9">
        <f t="shared" si="18"/>
        <v>1</v>
      </c>
      <c r="J63" s="10">
        <v>3</v>
      </c>
      <c r="K63" s="11">
        <f t="shared" si="19"/>
        <v>0.3</v>
      </c>
      <c r="L63" s="1"/>
      <c r="M63" t="s">
        <v>204</v>
      </c>
    </row>
    <row r="64" spans="1:19" x14ac:dyDescent="0.25">
      <c r="A64" s="16">
        <v>12</v>
      </c>
      <c r="B64" s="1" t="s">
        <v>80</v>
      </c>
      <c r="C64" s="16">
        <v>11</v>
      </c>
      <c r="D64" s="4">
        <v>11</v>
      </c>
      <c r="E64" s="19">
        <f t="shared" si="20"/>
        <v>1</v>
      </c>
      <c r="F64" s="6">
        <v>11</v>
      </c>
      <c r="G64" s="7">
        <f t="shared" si="17"/>
        <v>1</v>
      </c>
      <c r="H64" s="8">
        <v>11</v>
      </c>
      <c r="I64" s="9">
        <f t="shared" si="18"/>
        <v>1</v>
      </c>
      <c r="J64" s="10">
        <v>11</v>
      </c>
      <c r="K64" s="11">
        <f t="shared" si="19"/>
        <v>1</v>
      </c>
      <c r="L64" s="1"/>
      <c r="M64" t="s">
        <v>194</v>
      </c>
    </row>
    <row r="65" spans="1:13" x14ac:dyDescent="0.25">
      <c r="A65" s="16">
        <v>13</v>
      </c>
      <c r="B65" s="1" t="s">
        <v>81</v>
      </c>
      <c r="C65" s="16">
        <v>7</v>
      </c>
      <c r="D65" s="4">
        <v>7</v>
      </c>
      <c r="E65" s="19">
        <f t="shared" si="20"/>
        <v>1</v>
      </c>
      <c r="F65" s="6">
        <v>7</v>
      </c>
      <c r="G65" s="7">
        <f t="shared" si="17"/>
        <v>1</v>
      </c>
      <c r="H65" s="8">
        <v>7</v>
      </c>
      <c r="I65" s="9">
        <f t="shared" si="18"/>
        <v>1</v>
      </c>
      <c r="J65" s="10">
        <v>1</v>
      </c>
      <c r="K65" s="11">
        <f t="shared" si="19"/>
        <v>0.14285714285714285</v>
      </c>
      <c r="L65" s="1"/>
      <c r="M65" t="s">
        <v>194</v>
      </c>
    </row>
    <row r="66" spans="1:13" x14ac:dyDescent="0.25">
      <c r="A66" s="16">
        <v>14</v>
      </c>
      <c r="B66" s="1" t="s">
        <v>82</v>
      </c>
      <c r="C66" s="16">
        <v>8</v>
      </c>
      <c r="D66" s="4">
        <v>8</v>
      </c>
      <c r="E66" s="19">
        <f t="shared" si="20"/>
        <v>1</v>
      </c>
      <c r="F66" s="6">
        <v>8</v>
      </c>
      <c r="G66" s="7">
        <f t="shared" si="17"/>
        <v>1</v>
      </c>
      <c r="H66" s="8">
        <v>8</v>
      </c>
      <c r="I66" s="9">
        <f t="shared" si="18"/>
        <v>1</v>
      </c>
      <c r="J66" s="10">
        <v>0</v>
      </c>
      <c r="K66" s="11">
        <f t="shared" si="19"/>
        <v>0</v>
      </c>
      <c r="L66" s="1"/>
      <c r="M66" t="s">
        <v>202</v>
      </c>
    </row>
    <row r="67" spans="1:13" x14ac:dyDescent="0.25">
      <c r="A67" s="16">
        <v>15</v>
      </c>
      <c r="B67" s="1" t="s">
        <v>83</v>
      </c>
      <c r="C67" s="16">
        <v>21</v>
      </c>
      <c r="D67" s="4">
        <v>21</v>
      </c>
      <c r="E67" s="19">
        <f t="shared" si="20"/>
        <v>1</v>
      </c>
      <c r="F67" s="6">
        <v>21</v>
      </c>
      <c r="G67" s="7">
        <f t="shared" si="17"/>
        <v>1</v>
      </c>
      <c r="H67" s="8">
        <v>21</v>
      </c>
      <c r="I67" s="9">
        <f t="shared" si="18"/>
        <v>1</v>
      </c>
      <c r="J67" s="10">
        <v>0</v>
      </c>
      <c r="K67" s="11">
        <f t="shared" si="19"/>
        <v>0</v>
      </c>
      <c r="L67" s="1"/>
      <c r="M67" t="s">
        <v>202</v>
      </c>
    </row>
    <row r="68" spans="1:13" x14ac:dyDescent="0.25">
      <c r="A68" s="16">
        <v>16</v>
      </c>
      <c r="B68" s="1" t="s">
        <v>84</v>
      </c>
      <c r="C68" s="16">
        <v>14</v>
      </c>
      <c r="D68" s="4">
        <v>14</v>
      </c>
      <c r="E68" s="19">
        <f t="shared" si="20"/>
        <v>1</v>
      </c>
      <c r="F68" s="6">
        <v>14</v>
      </c>
      <c r="G68" s="7">
        <f t="shared" si="17"/>
        <v>1</v>
      </c>
      <c r="H68" s="8">
        <v>14</v>
      </c>
      <c r="I68" s="9">
        <f t="shared" si="18"/>
        <v>1</v>
      </c>
      <c r="J68" s="10">
        <v>4</v>
      </c>
      <c r="K68" s="11">
        <f t="shared" si="19"/>
        <v>0.2857142857142857</v>
      </c>
      <c r="L68" s="1"/>
      <c r="M68" t="s">
        <v>153</v>
      </c>
    </row>
    <row r="69" spans="1:13" x14ac:dyDescent="0.25">
      <c r="A69" s="16">
        <v>17</v>
      </c>
      <c r="B69" s="1" t="s">
        <v>85</v>
      </c>
      <c r="C69" s="16">
        <v>6</v>
      </c>
      <c r="D69" s="4">
        <v>6</v>
      </c>
      <c r="E69" s="19">
        <f t="shared" si="20"/>
        <v>1</v>
      </c>
      <c r="F69" s="6">
        <v>6</v>
      </c>
      <c r="G69" s="7">
        <f t="shared" si="17"/>
        <v>1</v>
      </c>
      <c r="H69" s="8">
        <v>6</v>
      </c>
      <c r="I69" s="9">
        <f t="shared" si="18"/>
        <v>1</v>
      </c>
      <c r="J69" s="10">
        <v>0</v>
      </c>
      <c r="K69" s="11">
        <f t="shared" si="19"/>
        <v>0</v>
      </c>
      <c r="L69" s="1"/>
      <c r="M69" t="s">
        <v>153</v>
      </c>
    </row>
    <row r="70" spans="1:13" x14ac:dyDescent="0.25">
      <c r="A70" s="16">
        <v>18</v>
      </c>
      <c r="B70" s="1" t="s">
        <v>86</v>
      </c>
      <c r="C70" s="16">
        <v>3</v>
      </c>
      <c r="D70" s="4">
        <v>3</v>
      </c>
      <c r="E70" s="19">
        <f t="shared" si="20"/>
        <v>1</v>
      </c>
      <c r="F70" s="6">
        <v>3</v>
      </c>
      <c r="G70" s="7">
        <f t="shared" si="17"/>
        <v>1</v>
      </c>
      <c r="H70" s="8">
        <v>3</v>
      </c>
      <c r="I70" s="9">
        <f t="shared" si="18"/>
        <v>1</v>
      </c>
      <c r="J70" s="10">
        <v>0</v>
      </c>
      <c r="K70" s="11">
        <f t="shared" si="19"/>
        <v>0</v>
      </c>
      <c r="L70" s="1"/>
      <c r="M70" t="s">
        <v>153</v>
      </c>
    </row>
    <row r="71" spans="1:13" s="15" customFormat="1" x14ac:dyDescent="0.25">
      <c r="A71" s="322" t="s">
        <v>46</v>
      </c>
      <c r="B71" s="322"/>
      <c r="C71" s="12">
        <f>SUM(C53:C70)</f>
        <v>708</v>
      </c>
      <c r="D71" s="12">
        <f>SUM(D53:D70)</f>
        <v>572</v>
      </c>
      <c r="E71" s="13">
        <f>D71/C71</f>
        <v>0.80790960451977401</v>
      </c>
      <c r="F71" s="12">
        <f>SUM(F53:F70)</f>
        <v>645</v>
      </c>
      <c r="G71" s="13">
        <f t="shared" si="17"/>
        <v>0.91101694915254239</v>
      </c>
      <c r="H71" s="12">
        <f>SUM(H53:H70)</f>
        <v>706</v>
      </c>
      <c r="I71" s="13">
        <f t="shared" si="18"/>
        <v>0.99717514124293782</v>
      </c>
      <c r="J71" s="12">
        <f>SUM(J53:J70)</f>
        <v>374</v>
      </c>
      <c r="K71" s="13">
        <f t="shared" si="19"/>
        <v>0.52824858757062143</v>
      </c>
      <c r="L71" s="14"/>
    </row>
    <row r="72" spans="1:13" x14ac:dyDescent="0.25">
      <c r="A72" s="313" t="s">
        <v>18</v>
      </c>
      <c r="B72" s="314"/>
      <c r="C72" s="314"/>
      <c r="D72" s="314"/>
      <c r="E72" s="314"/>
      <c r="F72" s="314"/>
      <c r="G72" s="314"/>
      <c r="H72" s="314"/>
      <c r="I72" s="314"/>
      <c r="J72" s="314"/>
      <c r="K72" s="314"/>
      <c r="L72" s="26"/>
    </row>
    <row r="73" spans="1:13" x14ac:dyDescent="0.25">
      <c r="A73" s="16">
        <v>1</v>
      </c>
      <c r="B73" s="1" t="s">
        <v>87</v>
      </c>
      <c r="C73" s="16">
        <v>57</v>
      </c>
      <c r="D73" s="4">
        <v>57</v>
      </c>
      <c r="E73" s="5">
        <f>D73/C73</f>
        <v>1</v>
      </c>
      <c r="F73" s="6">
        <v>57</v>
      </c>
      <c r="G73" s="7">
        <f t="shared" ref="G73:G85" si="21">F73/C73</f>
        <v>1</v>
      </c>
      <c r="H73" s="8">
        <v>57</v>
      </c>
      <c r="I73" s="9">
        <f t="shared" ref="I73:I85" si="22">H73/C73</f>
        <v>1</v>
      </c>
      <c r="J73" s="10">
        <v>7</v>
      </c>
      <c r="K73" s="11">
        <f t="shared" ref="K73:K85" si="23">J73/C73</f>
        <v>0.12280701754385964</v>
      </c>
      <c r="L73" s="1"/>
      <c r="M73" t="s">
        <v>205</v>
      </c>
    </row>
    <row r="74" spans="1:13" x14ac:dyDescent="0.25">
      <c r="A74" s="16">
        <v>2</v>
      </c>
      <c r="B74" s="1" t="s">
        <v>88</v>
      </c>
      <c r="C74" s="16">
        <v>102</v>
      </c>
      <c r="D74" s="4">
        <v>102</v>
      </c>
      <c r="E74" s="5">
        <f t="shared" ref="E74:E84" si="24">D74/C74</f>
        <v>1</v>
      </c>
      <c r="F74" s="6">
        <v>102</v>
      </c>
      <c r="G74" s="7">
        <f t="shared" si="21"/>
        <v>1</v>
      </c>
      <c r="H74" s="8">
        <v>102</v>
      </c>
      <c r="I74" s="9">
        <f t="shared" si="22"/>
        <v>1</v>
      </c>
      <c r="J74" s="10">
        <v>21</v>
      </c>
      <c r="K74" s="11">
        <f t="shared" si="23"/>
        <v>0.20588235294117646</v>
      </c>
      <c r="L74" s="1"/>
      <c r="M74" t="s">
        <v>205</v>
      </c>
    </row>
    <row r="75" spans="1:13" x14ac:dyDescent="0.25">
      <c r="A75" s="16">
        <v>3</v>
      </c>
      <c r="B75" s="1" t="s">
        <v>89</v>
      </c>
      <c r="C75" s="16">
        <v>13</v>
      </c>
      <c r="D75" s="4">
        <v>13</v>
      </c>
      <c r="E75" s="5">
        <f t="shared" si="24"/>
        <v>1</v>
      </c>
      <c r="F75" s="6">
        <v>13</v>
      </c>
      <c r="G75" s="7">
        <f t="shared" si="21"/>
        <v>1</v>
      </c>
      <c r="H75" s="8">
        <v>13</v>
      </c>
      <c r="I75" s="9">
        <f t="shared" si="22"/>
        <v>1</v>
      </c>
      <c r="J75" s="10">
        <v>5</v>
      </c>
      <c r="K75" s="11">
        <f t="shared" si="23"/>
        <v>0.38461538461538464</v>
      </c>
      <c r="L75" s="1"/>
      <c r="M75" t="s">
        <v>205</v>
      </c>
    </row>
    <row r="76" spans="1:13" x14ac:dyDescent="0.25">
      <c r="A76" s="16">
        <v>4</v>
      </c>
      <c r="B76" s="1" t="s">
        <v>90</v>
      </c>
      <c r="C76" s="16">
        <v>24</v>
      </c>
      <c r="D76" s="4">
        <v>24</v>
      </c>
      <c r="E76" s="5">
        <f t="shared" si="24"/>
        <v>1</v>
      </c>
      <c r="F76" s="6">
        <v>24</v>
      </c>
      <c r="G76" s="7">
        <f t="shared" si="21"/>
        <v>1</v>
      </c>
      <c r="H76" s="8">
        <v>24</v>
      </c>
      <c r="I76" s="9">
        <f t="shared" si="22"/>
        <v>1</v>
      </c>
      <c r="J76" s="10">
        <v>2</v>
      </c>
      <c r="K76" s="11">
        <f t="shared" si="23"/>
        <v>8.3333333333333329E-2</v>
      </c>
      <c r="L76" s="1"/>
      <c r="M76" t="s">
        <v>205</v>
      </c>
    </row>
    <row r="77" spans="1:13" x14ac:dyDescent="0.25">
      <c r="A77" s="16">
        <v>5</v>
      </c>
      <c r="B77" s="1" t="s">
        <v>91</v>
      </c>
      <c r="C77" s="16">
        <v>167</v>
      </c>
      <c r="D77" s="4">
        <v>167</v>
      </c>
      <c r="E77" s="5">
        <f t="shared" si="24"/>
        <v>1</v>
      </c>
      <c r="F77" s="6">
        <v>167</v>
      </c>
      <c r="G77" s="7">
        <f t="shared" si="21"/>
        <v>1</v>
      </c>
      <c r="H77" s="8">
        <v>167</v>
      </c>
      <c r="I77" s="9">
        <f t="shared" si="22"/>
        <v>1</v>
      </c>
      <c r="J77" s="10">
        <v>97</v>
      </c>
      <c r="K77" s="11">
        <f t="shared" si="23"/>
        <v>0.58083832335329344</v>
      </c>
      <c r="L77" s="1"/>
      <c r="M77" t="s">
        <v>208</v>
      </c>
    </row>
    <row r="78" spans="1:13" x14ac:dyDescent="0.25">
      <c r="A78" s="16">
        <v>6</v>
      </c>
      <c r="B78" s="1" t="s">
        <v>92</v>
      </c>
      <c r="C78" s="16">
        <v>55</v>
      </c>
      <c r="D78" s="4">
        <v>55</v>
      </c>
      <c r="E78" s="5">
        <f t="shared" si="24"/>
        <v>1</v>
      </c>
      <c r="F78" s="6">
        <v>55</v>
      </c>
      <c r="G78" s="7">
        <f t="shared" si="21"/>
        <v>1</v>
      </c>
      <c r="H78" s="8">
        <v>55</v>
      </c>
      <c r="I78" s="9">
        <f t="shared" si="22"/>
        <v>1</v>
      </c>
      <c r="J78" s="10">
        <v>52</v>
      </c>
      <c r="K78" s="11">
        <f t="shared" si="23"/>
        <v>0.94545454545454544</v>
      </c>
      <c r="L78" s="1"/>
      <c r="M78" t="s">
        <v>144</v>
      </c>
    </row>
    <row r="79" spans="1:13" x14ac:dyDescent="0.25">
      <c r="A79" s="16">
        <v>7</v>
      </c>
      <c r="B79" s="1" t="s">
        <v>93</v>
      </c>
      <c r="C79" s="16">
        <v>36</v>
      </c>
      <c r="D79" s="4">
        <v>36</v>
      </c>
      <c r="E79" s="5">
        <f t="shared" si="24"/>
        <v>1</v>
      </c>
      <c r="F79" s="6">
        <v>36</v>
      </c>
      <c r="G79" s="7">
        <f t="shared" si="21"/>
        <v>1</v>
      </c>
      <c r="H79" s="8">
        <v>36</v>
      </c>
      <c r="I79" s="9">
        <f t="shared" si="22"/>
        <v>1</v>
      </c>
      <c r="J79" s="10">
        <v>20</v>
      </c>
      <c r="K79" s="11">
        <f t="shared" si="23"/>
        <v>0.55555555555555558</v>
      </c>
      <c r="L79" s="1"/>
      <c r="M79" t="s">
        <v>205</v>
      </c>
    </row>
    <row r="80" spans="1:13" x14ac:dyDescent="0.25">
      <c r="A80" s="16">
        <v>8</v>
      </c>
      <c r="B80" s="1" t="s">
        <v>94</v>
      </c>
      <c r="C80" s="16">
        <v>25</v>
      </c>
      <c r="D80" s="4">
        <v>25</v>
      </c>
      <c r="E80" s="5">
        <f t="shared" si="24"/>
        <v>1</v>
      </c>
      <c r="F80" s="6">
        <v>25</v>
      </c>
      <c r="G80" s="7">
        <f t="shared" si="21"/>
        <v>1</v>
      </c>
      <c r="H80" s="8">
        <v>25</v>
      </c>
      <c r="I80" s="9">
        <f t="shared" si="22"/>
        <v>1</v>
      </c>
      <c r="J80" s="10">
        <v>23</v>
      </c>
      <c r="K80" s="11">
        <f t="shared" si="23"/>
        <v>0.92</v>
      </c>
      <c r="L80" s="1"/>
      <c r="M80" t="s">
        <v>205</v>
      </c>
    </row>
    <row r="81" spans="1:13" x14ac:dyDescent="0.25">
      <c r="A81" s="16">
        <v>9</v>
      </c>
      <c r="B81" s="1" t="s">
        <v>95</v>
      </c>
      <c r="C81" s="16">
        <v>58</v>
      </c>
      <c r="D81" s="4">
        <v>58</v>
      </c>
      <c r="E81" s="5">
        <f t="shared" si="24"/>
        <v>1</v>
      </c>
      <c r="F81" s="6">
        <v>58</v>
      </c>
      <c r="G81" s="7">
        <f t="shared" si="21"/>
        <v>1</v>
      </c>
      <c r="H81" s="8">
        <v>58</v>
      </c>
      <c r="I81" s="9">
        <f t="shared" si="22"/>
        <v>1</v>
      </c>
      <c r="J81" s="10">
        <v>4</v>
      </c>
      <c r="K81" s="11">
        <f t="shared" si="23"/>
        <v>6.8965517241379309E-2</v>
      </c>
      <c r="L81" s="1"/>
      <c r="M81" t="s">
        <v>205</v>
      </c>
    </row>
    <row r="82" spans="1:13" x14ac:dyDescent="0.25">
      <c r="A82" s="16">
        <v>10</v>
      </c>
      <c r="B82" s="1" t="s">
        <v>96</v>
      </c>
      <c r="C82" s="16">
        <v>110</v>
      </c>
      <c r="D82" s="4">
        <v>110</v>
      </c>
      <c r="E82" s="5">
        <f t="shared" si="24"/>
        <v>1</v>
      </c>
      <c r="F82" s="6">
        <v>110</v>
      </c>
      <c r="G82" s="7">
        <f t="shared" si="21"/>
        <v>1</v>
      </c>
      <c r="H82" s="8">
        <v>110</v>
      </c>
      <c r="I82" s="9">
        <f t="shared" si="22"/>
        <v>1</v>
      </c>
      <c r="J82" s="10">
        <v>79</v>
      </c>
      <c r="K82" s="11">
        <f t="shared" si="23"/>
        <v>0.71818181818181814</v>
      </c>
      <c r="L82" s="1"/>
      <c r="M82" t="s">
        <v>210</v>
      </c>
    </row>
    <row r="83" spans="1:13" x14ac:dyDescent="0.25">
      <c r="A83" s="16">
        <v>11</v>
      </c>
      <c r="B83" s="1" t="s">
        <v>97</v>
      </c>
      <c r="C83" s="16">
        <v>25</v>
      </c>
      <c r="D83" s="4">
        <v>25</v>
      </c>
      <c r="E83" s="5">
        <f t="shared" si="24"/>
        <v>1</v>
      </c>
      <c r="F83" s="6">
        <v>25</v>
      </c>
      <c r="G83" s="7">
        <f t="shared" si="21"/>
        <v>1</v>
      </c>
      <c r="H83" s="8">
        <v>25</v>
      </c>
      <c r="I83" s="9">
        <f t="shared" si="22"/>
        <v>1</v>
      </c>
      <c r="J83" s="10">
        <v>3</v>
      </c>
      <c r="K83" s="11">
        <f t="shared" si="23"/>
        <v>0.12</v>
      </c>
      <c r="L83" s="1"/>
      <c r="M83" t="s">
        <v>205</v>
      </c>
    </row>
    <row r="84" spans="1:13" x14ac:dyDescent="0.25">
      <c r="A84" s="16">
        <v>12</v>
      </c>
      <c r="B84" s="1" t="s">
        <v>98</v>
      </c>
      <c r="C84" s="16">
        <v>28</v>
      </c>
      <c r="D84" s="4">
        <v>28</v>
      </c>
      <c r="E84" s="5">
        <f t="shared" si="24"/>
        <v>1</v>
      </c>
      <c r="F84" s="6">
        <v>28</v>
      </c>
      <c r="G84" s="7">
        <f t="shared" si="21"/>
        <v>1</v>
      </c>
      <c r="H84" s="8">
        <v>28</v>
      </c>
      <c r="I84" s="9">
        <f t="shared" si="22"/>
        <v>1</v>
      </c>
      <c r="J84" s="10">
        <v>2</v>
      </c>
      <c r="K84" s="11">
        <f t="shared" si="23"/>
        <v>7.1428571428571425E-2</v>
      </c>
      <c r="L84" s="1"/>
      <c r="M84" t="s">
        <v>205</v>
      </c>
    </row>
    <row r="85" spans="1:13" s="15" customFormat="1" x14ac:dyDescent="0.25">
      <c r="A85" s="322" t="s">
        <v>46</v>
      </c>
      <c r="B85" s="322"/>
      <c r="C85" s="12">
        <f>SUM(C73:C84)</f>
        <v>700</v>
      </c>
      <c r="D85" s="12">
        <f>SUM(D73:D84)</f>
        <v>700</v>
      </c>
      <c r="E85" s="13">
        <f>D85/C85</f>
        <v>1</v>
      </c>
      <c r="F85" s="12">
        <f>SUM(F73:F84)</f>
        <v>700</v>
      </c>
      <c r="G85" s="13">
        <f t="shared" si="21"/>
        <v>1</v>
      </c>
      <c r="H85" s="12">
        <f>SUM(H73:H84)</f>
        <v>700</v>
      </c>
      <c r="I85" s="13">
        <f t="shared" si="22"/>
        <v>1</v>
      </c>
      <c r="J85" s="12">
        <f>SUM(J73:J84)</f>
        <v>315</v>
      </c>
      <c r="K85" s="13">
        <f t="shared" si="23"/>
        <v>0.45</v>
      </c>
      <c r="L85" s="14"/>
    </row>
    <row r="86" spans="1:13" x14ac:dyDescent="0.25">
      <c r="A86" s="313" t="s">
        <v>19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5"/>
      <c r="L86" s="1"/>
    </row>
    <row r="87" spans="1:13" x14ac:dyDescent="0.25">
      <c r="A87" s="16">
        <v>1</v>
      </c>
      <c r="B87" s="1" t="s">
        <v>99</v>
      </c>
      <c r="C87" s="16">
        <v>76</v>
      </c>
      <c r="D87" s="4">
        <v>76</v>
      </c>
      <c r="E87" s="17">
        <f t="shared" ref="E87:E104" si="25">D87/C87</f>
        <v>1</v>
      </c>
      <c r="F87" s="18">
        <v>76</v>
      </c>
      <c r="G87" s="7">
        <f t="shared" ref="G87:G104" si="26">F87/C87</f>
        <v>1</v>
      </c>
      <c r="H87" s="8">
        <v>76</v>
      </c>
      <c r="I87" s="23">
        <f t="shared" ref="I87:I104" si="27">H87/C87</f>
        <v>1</v>
      </c>
      <c r="J87" s="10">
        <v>76</v>
      </c>
      <c r="K87" s="24">
        <f t="shared" ref="K87:K104" si="28">J87/C87</f>
        <v>1</v>
      </c>
      <c r="M87" t="s">
        <v>153</v>
      </c>
    </row>
    <row r="88" spans="1:13" x14ac:dyDescent="0.25">
      <c r="A88" s="16">
        <v>2</v>
      </c>
      <c r="B88" s="1" t="s">
        <v>100</v>
      </c>
      <c r="C88" s="16">
        <v>62</v>
      </c>
      <c r="D88" s="4">
        <v>62</v>
      </c>
      <c r="E88" s="17">
        <f t="shared" si="25"/>
        <v>1</v>
      </c>
      <c r="F88" s="18">
        <v>62</v>
      </c>
      <c r="G88" s="7">
        <f t="shared" si="26"/>
        <v>1</v>
      </c>
      <c r="H88" s="8">
        <v>62</v>
      </c>
      <c r="I88" s="23">
        <f t="shared" si="27"/>
        <v>1</v>
      </c>
      <c r="J88" s="10">
        <v>28</v>
      </c>
      <c r="K88" s="24">
        <f t="shared" si="28"/>
        <v>0.45161290322580644</v>
      </c>
      <c r="M88" t="s">
        <v>153</v>
      </c>
    </row>
    <row r="89" spans="1:13" x14ac:dyDescent="0.25">
      <c r="A89" s="16">
        <v>3</v>
      </c>
      <c r="B89" s="1" t="s">
        <v>101</v>
      </c>
      <c r="C89" s="16">
        <v>27</v>
      </c>
      <c r="D89" s="4">
        <v>27</v>
      </c>
      <c r="E89" s="17">
        <f t="shared" si="25"/>
        <v>1</v>
      </c>
      <c r="F89" s="18">
        <v>27</v>
      </c>
      <c r="G89" s="7">
        <f t="shared" si="26"/>
        <v>1</v>
      </c>
      <c r="H89" s="8">
        <v>27</v>
      </c>
      <c r="I89" s="23">
        <f t="shared" si="27"/>
        <v>1</v>
      </c>
      <c r="J89" s="10">
        <v>2</v>
      </c>
      <c r="K89" s="24">
        <f t="shared" si="28"/>
        <v>7.407407407407407E-2</v>
      </c>
      <c r="M89" t="s">
        <v>144</v>
      </c>
    </row>
    <row r="90" spans="1:13" x14ac:dyDescent="0.25">
      <c r="A90" s="16">
        <v>4</v>
      </c>
      <c r="B90" s="1" t="s">
        <v>102</v>
      </c>
      <c r="C90" s="16">
        <v>21</v>
      </c>
      <c r="D90" s="4">
        <v>21</v>
      </c>
      <c r="E90" s="17">
        <f t="shared" si="25"/>
        <v>1</v>
      </c>
      <c r="F90" s="18">
        <v>21</v>
      </c>
      <c r="G90" s="7">
        <f t="shared" si="26"/>
        <v>1</v>
      </c>
      <c r="H90" s="8">
        <v>21</v>
      </c>
      <c r="I90" s="23">
        <f t="shared" si="27"/>
        <v>1</v>
      </c>
      <c r="J90" s="10">
        <v>15</v>
      </c>
      <c r="K90" s="24">
        <f t="shared" si="28"/>
        <v>0.7142857142857143</v>
      </c>
      <c r="M90" t="s">
        <v>144</v>
      </c>
    </row>
    <row r="91" spans="1:13" x14ac:dyDescent="0.25">
      <c r="A91" s="16">
        <v>5</v>
      </c>
      <c r="B91" s="1" t="s">
        <v>103</v>
      </c>
      <c r="C91" s="16">
        <v>17</v>
      </c>
      <c r="D91" s="4">
        <v>15</v>
      </c>
      <c r="E91" s="17">
        <f t="shared" si="25"/>
        <v>0.88235294117647056</v>
      </c>
      <c r="F91" s="18">
        <v>17</v>
      </c>
      <c r="G91" s="7">
        <f t="shared" si="26"/>
        <v>1</v>
      </c>
      <c r="H91" s="8">
        <v>17</v>
      </c>
      <c r="I91" s="23">
        <f t="shared" si="27"/>
        <v>1</v>
      </c>
      <c r="J91" s="10">
        <v>12</v>
      </c>
      <c r="K91" s="24">
        <f t="shared" si="28"/>
        <v>0.70588235294117652</v>
      </c>
      <c r="M91" t="s">
        <v>144</v>
      </c>
    </row>
    <row r="92" spans="1:13" x14ac:dyDescent="0.25">
      <c r="A92" s="16">
        <v>6</v>
      </c>
      <c r="B92" s="1" t="s">
        <v>104</v>
      </c>
      <c r="C92" s="16">
        <v>8</v>
      </c>
      <c r="D92" s="4">
        <v>8</v>
      </c>
      <c r="E92" s="17">
        <f t="shared" si="25"/>
        <v>1</v>
      </c>
      <c r="F92" s="18">
        <v>8</v>
      </c>
      <c r="G92" s="7">
        <f t="shared" si="26"/>
        <v>1</v>
      </c>
      <c r="H92" s="8">
        <v>8</v>
      </c>
      <c r="I92" s="23">
        <f t="shared" si="27"/>
        <v>1</v>
      </c>
      <c r="J92" s="10">
        <v>0</v>
      </c>
      <c r="K92" s="24">
        <f t="shared" si="28"/>
        <v>0</v>
      </c>
      <c r="M92" t="s">
        <v>144</v>
      </c>
    </row>
    <row r="93" spans="1:13" x14ac:dyDescent="0.25">
      <c r="A93" s="16">
        <v>7</v>
      </c>
      <c r="B93" s="1" t="s">
        <v>105</v>
      </c>
      <c r="C93" s="16">
        <v>13</v>
      </c>
      <c r="D93" s="4">
        <v>13</v>
      </c>
      <c r="E93" s="17">
        <f t="shared" si="25"/>
        <v>1</v>
      </c>
      <c r="F93" s="18">
        <v>13</v>
      </c>
      <c r="G93" s="7">
        <f t="shared" si="26"/>
        <v>1</v>
      </c>
      <c r="H93" s="8">
        <v>13</v>
      </c>
      <c r="I93" s="23">
        <f t="shared" si="27"/>
        <v>1</v>
      </c>
      <c r="J93" s="10">
        <v>3</v>
      </c>
      <c r="K93" s="24">
        <f t="shared" si="28"/>
        <v>0.23076923076923078</v>
      </c>
      <c r="M93" t="s">
        <v>144</v>
      </c>
    </row>
    <row r="94" spans="1:13" x14ac:dyDescent="0.25">
      <c r="A94" s="16">
        <v>8</v>
      </c>
      <c r="B94" s="1" t="s">
        <v>106</v>
      </c>
      <c r="C94" s="16">
        <v>36</v>
      </c>
      <c r="D94" s="4">
        <v>36</v>
      </c>
      <c r="E94" s="17">
        <f t="shared" si="25"/>
        <v>1</v>
      </c>
      <c r="F94" s="18">
        <v>36</v>
      </c>
      <c r="G94" s="7">
        <f t="shared" si="26"/>
        <v>1</v>
      </c>
      <c r="H94" s="8">
        <v>36</v>
      </c>
      <c r="I94" s="23">
        <f t="shared" si="27"/>
        <v>1</v>
      </c>
      <c r="J94" s="10">
        <v>0</v>
      </c>
      <c r="K94" s="24">
        <f t="shared" si="28"/>
        <v>0</v>
      </c>
      <c r="M94" t="s">
        <v>144</v>
      </c>
    </row>
    <row r="95" spans="1:13" x14ac:dyDescent="0.25">
      <c r="A95" s="16">
        <v>9</v>
      </c>
      <c r="B95" s="1" t="s">
        <v>107</v>
      </c>
      <c r="C95" s="16">
        <v>9</v>
      </c>
      <c r="D95" s="4">
        <v>9</v>
      </c>
      <c r="E95" s="17">
        <f t="shared" si="25"/>
        <v>1</v>
      </c>
      <c r="F95" s="18">
        <v>9</v>
      </c>
      <c r="G95" s="7">
        <f t="shared" si="26"/>
        <v>1</v>
      </c>
      <c r="H95" s="8">
        <v>9</v>
      </c>
      <c r="I95" s="23">
        <f t="shared" si="27"/>
        <v>1</v>
      </c>
      <c r="J95" s="10">
        <v>0</v>
      </c>
      <c r="K95" s="24">
        <f t="shared" si="28"/>
        <v>0</v>
      </c>
      <c r="M95" t="s">
        <v>144</v>
      </c>
    </row>
    <row r="96" spans="1:13" x14ac:dyDescent="0.25">
      <c r="A96" s="16">
        <v>10</v>
      </c>
      <c r="B96" s="1" t="s">
        <v>108</v>
      </c>
      <c r="C96" s="16">
        <v>5</v>
      </c>
      <c r="D96" s="4">
        <v>5</v>
      </c>
      <c r="E96" s="17">
        <f t="shared" si="25"/>
        <v>1</v>
      </c>
      <c r="F96" s="18">
        <v>5</v>
      </c>
      <c r="G96" s="7">
        <f t="shared" si="26"/>
        <v>1</v>
      </c>
      <c r="H96" s="8">
        <v>5</v>
      </c>
      <c r="I96" s="23">
        <f t="shared" si="27"/>
        <v>1</v>
      </c>
      <c r="J96" s="10">
        <v>5</v>
      </c>
      <c r="K96" s="24">
        <f t="shared" si="28"/>
        <v>1</v>
      </c>
      <c r="M96" t="s">
        <v>144</v>
      </c>
    </row>
    <row r="97" spans="1:13" x14ac:dyDescent="0.25">
      <c r="A97" s="16">
        <v>11</v>
      </c>
      <c r="B97" s="1" t="s">
        <v>109</v>
      </c>
      <c r="C97" s="16">
        <v>11</v>
      </c>
      <c r="D97" s="4">
        <v>11</v>
      </c>
      <c r="E97" s="17">
        <f t="shared" si="25"/>
        <v>1</v>
      </c>
      <c r="F97" s="18">
        <v>11</v>
      </c>
      <c r="G97" s="7">
        <f t="shared" si="26"/>
        <v>1</v>
      </c>
      <c r="H97" s="8">
        <v>11</v>
      </c>
      <c r="I97" s="23">
        <f t="shared" si="27"/>
        <v>1</v>
      </c>
      <c r="J97" s="10">
        <v>3</v>
      </c>
      <c r="K97" s="24">
        <f t="shared" si="28"/>
        <v>0.27272727272727271</v>
      </c>
      <c r="M97" t="s">
        <v>144</v>
      </c>
    </row>
    <row r="98" spans="1:13" x14ac:dyDescent="0.25">
      <c r="A98" s="16">
        <v>12</v>
      </c>
      <c r="B98" s="1" t="s">
        <v>110</v>
      </c>
      <c r="C98" s="16">
        <v>2</v>
      </c>
      <c r="D98" s="4">
        <v>2</v>
      </c>
      <c r="E98" s="17">
        <f t="shared" si="25"/>
        <v>1</v>
      </c>
      <c r="F98" s="18">
        <v>2</v>
      </c>
      <c r="G98" s="7">
        <f t="shared" si="26"/>
        <v>1</v>
      </c>
      <c r="H98" s="8">
        <v>2</v>
      </c>
      <c r="I98" s="23">
        <f t="shared" si="27"/>
        <v>1</v>
      </c>
      <c r="J98" s="10">
        <v>0</v>
      </c>
      <c r="K98" s="24">
        <f t="shared" si="28"/>
        <v>0</v>
      </c>
      <c r="M98" t="s">
        <v>191</v>
      </c>
    </row>
    <row r="99" spans="1:13" x14ac:dyDescent="0.25">
      <c r="A99" s="16">
        <v>13</v>
      </c>
      <c r="B99" s="1" t="s">
        <v>111</v>
      </c>
      <c r="C99" s="16">
        <v>10</v>
      </c>
      <c r="D99" s="4">
        <v>10</v>
      </c>
      <c r="E99" s="17">
        <f t="shared" si="25"/>
        <v>1</v>
      </c>
      <c r="F99" s="18">
        <v>10</v>
      </c>
      <c r="G99" s="7">
        <f t="shared" si="26"/>
        <v>1</v>
      </c>
      <c r="H99" s="8">
        <v>10</v>
      </c>
      <c r="I99" s="23">
        <f t="shared" si="27"/>
        <v>1</v>
      </c>
      <c r="J99" s="10">
        <v>4</v>
      </c>
      <c r="K99" s="24">
        <f t="shared" si="28"/>
        <v>0.4</v>
      </c>
      <c r="M99" t="s">
        <v>144</v>
      </c>
    </row>
    <row r="100" spans="1:13" x14ac:dyDescent="0.25">
      <c r="A100" s="16">
        <v>14</v>
      </c>
      <c r="B100" s="1" t="s">
        <v>112</v>
      </c>
      <c r="C100" s="16">
        <v>15</v>
      </c>
      <c r="D100" s="4">
        <v>15</v>
      </c>
      <c r="E100" s="17">
        <f t="shared" si="25"/>
        <v>1</v>
      </c>
      <c r="F100" s="18">
        <v>15</v>
      </c>
      <c r="G100" s="7">
        <f t="shared" si="26"/>
        <v>1</v>
      </c>
      <c r="H100" s="8">
        <v>15</v>
      </c>
      <c r="I100" s="23">
        <f t="shared" si="27"/>
        <v>1</v>
      </c>
      <c r="J100" s="10">
        <v>0</v>
      </c>
      <c r="K100" s="24">
        <f t="shared" si="28"/>
        <v>0</v>
      </c>
      <c r="M100" t="s">
        <v>144</v>
      </c>
    </row>
    <row r="101" spans="1:13" x14ac:dyDescent="0.25">
      <c r="A101" s="16">
        <v>15</v>
      </c>
      <c r="B101" s="1" t="s">
        <v>113</v>
      </c>
      <c r="C101" s="16">
        <v>6</v>
      </c>
      <c r="D101" s="4">
        <v>6</v>
      </c>
      <c r="E101" s="17">
        <f t="shared" si="25"/>
        <v>1</v>
      </c>
      <c r="F101" s="18">
        <v>6</v>
      </c>
      <c r="G101" s="7">
        <f t="shared" si="26"/>
        <v>1</v>
      </c>
      <c r="H101" s="8">
        <v>6</v>
      </c>
      <c r="I101" s="23">
        <f t="shared" si="27"/>
        <v>1</v>
      </c>
      <c r="J101" s="10">
        <v>6</v>
      </c>
      <c r="K101" s="24">
        <f t="shared" si="28"/>
        <v>1</v>
      </c>
      <c r="M101" t="s">
        <v>144</v>
      </c>
    </row>
    <row r="102" spans="1:13" x14ac:dyDescent="0.25">
      <c r="A102" s="16">
        <v>16</v>
      </c>
      <c r="B102" s="1" t="s">
        <v>114</v>
      </c>
      <c r="C102" s="16">
        <v>47</v>
      </c>
      <c r="D102" s="4">
        <v>47</v>
      </c>
      <c r="E102" s="17">
        <f t="shared" si="25"/>
        <v>1</v>
      </c>
      <c r="F102" s="18">
        <v>47</v>
      </c>
      <c r="G102" s="7">
        <f t="shared" si="26"/>
        <v>1</v>
      </c>
      <c r="H102" s="8">
        <v>47</v>
      </c>
      <c r="I102" s="23">
        <f t="shared" si="27"/>
        <v>1</v>
      </c>
      <c r="J102" s="10">
        <v>0</v>
      </c>
      <c r="K102" s="24">
        <f t="shared" si="28"/>
        <v>0</v>
      </c>
      <c r="M102" t="s">
        <v>144</v>
      </c>
    </row>
    <row r="103" spans="1:13" x14ac:dyDescent="0.25">
      <c r="A103" s="16">
        <v>17</v>
      </c>
      <c r="B103" s="1" t="s">
        <v>115</v>
      </c>
      <c r="C103" s="16">
        <v>2</v>
      </c>
      <c r="D103" s="4">
        <v>2</v>
      </c>
      <c r="E103" s="17">
        <f t="shared" si="25"/>
        <v>1</v>
      </c>
      <c r="F103" s="18">
        <v>2</v>
      </c>
      <c r="G103" s="7">
        <f t="shared" si="26"/>
        <v>1</v>
      </c>
      <c r="H103" s="8">
        <v>2</v>
      </c>
      <c r="I103" s="23">
        <f t="shared" si="27"/>
        <v>1</v>
      </c>
      <c r="J103" s="10">
        <v>2</v>
      </c>
      <c r="K103" s="24">
        <f t="shared" si="28"/>
        <v>1</v>
      </c>
      <c r="M103" t="s">
        <v>144</v>
      </c>
    </row>
    <row r="104" spans="1:13" s="15" customFormat="1" x14ac:dyDescent="0.25">
      <c r="A104" s="322" t="s">
        <v>46</v>
      </c>
      <c r="B104" s="322"/>
      <c r="C104" s="12">
        <f>SUM(C87:C103)</f>
        <v>367</v>
      </c>
      <c r="D104" s="12">
        <f>SUM(D87:D103)</f>
        <v>365</v>
      </c>
      <c r="E104" s="13">
        <f t="shared" si="25"/>
        <v>0.99455040871934608</v>
      </c>
      <c r="F104" s="12">
        <f>SUM(F87:F103)</f>
        <v>367</v>
      </c>
      <c r="G104" s="13">
        <f t="shared" si="26"/>
        <v>1</v>
      </c>
      <c r="H104" s="12">
        <f>SUM(H87:H103)</f>
        <v>367</v>
      </c>
      <c r="I104" s="13">
        <f t="shared" si="27"/>
        <v>1</v>
      </c>
      <c r="J104" s="12">
        <f>SUM(J87:J103)</f>
        <v>156</v>
      </c>
      <c r="K104" s="13">
        <f t="shared" si="28"/>
        <v>0.42506811989100818</v>
      </c>
    </row>
    <row r="105" spans="1:13" x14ac:dyDescent="0.25">
      <c r="A105" s="313" t="s">
        <v>116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5"/>
    </row>
    <row r="106" spans="1:13" x14ac:dyDescent="0.25">
      <c r="A106" s="16">
        <v>1</v>
      </c>
      <c r="B106" s="1" t="s">
        <v>117</v>
      </c>
      <c r="C106" s="16">
        <v>10</v>
      </c>
      <c r="D106" s="4">
        <v>10</v>
      </c>
      <c r="E106" s="17">
        <f t="shared" ref="E106:E126" si="29">D106/C106</f>
        <v>1</v>
      </c>
      <c r="F106" s="18">
        <v>10</v>
      </c>
      <c r="G106" s="7">
        <f t="shared" ref="G106:G126" si="30">F106/C106</f>
        <v>1</v>
      </c>
      <c r="H106" s="8">
        <v>10</v>
      </c>
      <c r="I106" s="23">
        <f t="shared" ref="I106:I126" si="31">H106/C106</f>
        <v>1</v>
      </c>
      <c r="J106" s="10">
        <v>0</v>
      </c>
      <c r="K106" s="24">
        <f t="shared" ref="K106:K126" si="32">J106/C106</f>
        <v>0</v>
      </c>
    </row>
    <row r="107" spans="1:13" x14ac:dyDescent="0.25">
      <c r="A107" s="16">
        <v>2</v>
      </c>
      <c r="B107" s="1" t="s">
        <v>118</v>
      </c>
      <c r="C107" s="16">
        <v>4</v>
      </c>
      <c r="D107" s="4">
        <v>4</v>
      </c>
      <c r="E107" s="17">
        <f t="shared" si="29"/>
        <v>1</v>
      </c>
      <c r="F107" s="18">
        <v>4</v>
      </c>
      <c r="G107" s="7">
        <f t="shared" si="30"/>
        <v>1</v>
      </c>
      <c r="H107" s="8">
        <v>4</v>
      </c>
      <c r="I107" s="23">
        <f t="shared" si="31"/>
        <v>1</v>
      </c>
      <c r="J107" s="10">
        <v>0</v>
      </c>
      <c r="K107" s="24">
        <f t="shared" si="32"/>
        <v>0</v>
      </c>
    </row>
    <row r="108" spans="1:13" x14ac:dyDescent="0.25">
      <c r="A108" s="16">
        <v>3</v>
      </c>
      <c r="B108" s="1" t="s">
        <v>119</v>
      </c>
      <c r="C108" s="16">
        <v>5</v>
      </c>
      <c r="D108" s="4">
        <v>5</v>
      </c>
      <c r="E108" s="17">
        <f t="shared" si="29"/>
        <v>1</v>
      </c>
      <c r="F108" s="18">
        <v>5</v>
      </c>
      <c r="G108" s="7">
        <f t="shared" si="30"/>
        <v>1</v>
      </c>
      <c r="H108" s="8">
        <v>5</v>
      </c>
      <c r="I108" s="23">
        <f t="shared" si="31"/>
        <v>1</v>
      </c>
      <c r="J108" s="10">
        <v>5</v>
      </c>
      <c r="K108" s="24">
        <f t="shared" si="32"/>
        <v>1</v>
      </c>
    </row>
    <row r="109" spans="1:13" x14ac:dyDescent="0.25">
      <c r="A109" s="16">
        <v>4</v>
      </c>
      <c r="B109" s="1" t="s">
        <v>120</v>
      </c>
      <c r="C109" s="16">
        <v>2</v>
      </c>
      <c r="D109" s="4">
        <v>2</v>
      </c>
      <c r="E109" s="17">
        <f t="shared" si="29"/>
        <v>1</v>
      </c>
      <c r="F109" s="18">
        <v>2</v>
      </c>
      <c r="G109" s="7">
        <f t="shared" si="30"/>
        <v>1</v>
      </c>
      <c r="H109" s="8">
        <v>2</v>
      </c>
      <c r="I109" s="23">
        <f t="shared" si="31"/>
        <v>1</v>
      </c>
      <c r="J109" s="10">
        <v>2</v>
      </c>
      <c r="K109" s="24">
        <f t="shared" si="32"/>
        <v>1</v>
      </c>
    </row>
    <row r="110" spans="1:13" x14ac:dyDescent="0.25">
      <c r="A110" s="16">
        <v>5</v>
      </c>
      <c r="B110" s="1" t="s">
        <v>121</v>
      </c>
      <c r="C110" s="16">
        <v>6</v>
      </c>
      <c r="D110" s="4">
        <v>6</v>
      </c>
      <c r="E110" s="17">
        <f t="shared" si="29"/>
        <v>1</v>
      </c>
      <c r="F110" s="18">
        <v>6</v>
      </c>
      <c r="G110" s="7">
        <f t="shared" si="30"/>
        <v>1</v>
      </c>
      <c r="H110" s="8">
        <v>6</v>
      </c>
      <c r="I110" s="23">
        <f t="shared" si="31"/>
        <v>1</v>
      </c>
      <c r="J110" s="10">
        <v>5</v>
      </c>
      <c r="K110" s="24">
        <f t="shared" si="32"/>
        <v>0.83333333333333337</v>
      </c>
    </row>
    <row r="111" spans="1:13" x14ac:dyDescent="0.25">
      <c r="A111" s="16">
        <v>6</v>
      </c>
      <c r="B111" s="1" t="s">
        <v>122</v>
      </c>
      <c r="C111" s="16">
        <v>27</v>
      </c>
      <c r="D111" s="4">
        <v>27</v>
      </c>
      <c r="E111" s="17">
        <f t="shared" si="29"/>
        <v>1</v>
      </c>
      <c r="F111" s="18">
        <v>27</v>
      </c>
      <c r="G111" s="7">
        <f t="shared" si="30"/>
        <v>1</v>
      </c>
      <c r="H111" s="8">
        <v>27</v>
      </c>
      <c r="I111" s="23">
        <f t="shared" si="31"/>
        <v>1</v>
      </c>
      <c r="J111" s="10">
        <v>0</v>
      </c>
      <c r="K111" s="24">
        <f t="shared" si="32"/>
        <v>0</v>
      </c>
    </row>
    <row r="112" spans="1:13" x14ac:dyDescent="0.25">
      <c r="A112" s="16">
        <v>7</v>
      </c>
      <c r="B112" s="1" t="s">
        <v>123</v>
      </c>
      <c r="C112" s="16">
        <v>17</v>
      </c>
      <c r="D112" s="4">
        <v>0</v>
      </c>
      <c r="E112" s="17">
        <f t="shared" si="29"/>
        <v>0</v>
      </c>
      <c r="F112" s="18">
        <v>17</v>
      </c>
      <c r="G112" s="7">
        <f t="shared" si="30"/>
        <v>1</v>
      </c>
      <c r="H112" s="8">
        <v>17</v>
      </c>
      <c r="I112" s="23">
        <f t="shared" si="31"/>
        <v>1</v>
      </c>
      <c r="J112" s="10">
        <v>0</v>
      </c>
      <c r="K112" s="24">
        <f t="shared" si="32"/>
        <v>0</v>
      </c>
      <c r="M112" t="s">
        <v>211</v>
      </c>
    </row>
    <row r="113" spans="1:13" x14ac:dyDescent="0.25">
      <c r="A113" s="16">
        <v>8</v>
      </c>
      <c r="B113" s="1" t="s">
        <v>124</v>
      </c>
      <c r="C113" s="16">
        <v>3</v>
      </c>
      <c r="D113" s="4">
        <v>0</v>
      </c>
      <c r="E113" s="17">
        <f t="shared" si="29"/>
        <v>0</v>
      </c>
      <c r="F113" s="18">
        <v>3</v>
      </c>
      <c r="G113" s="7">
        <f t="shared" si="30"/>
        <v>1</v>
      </c>
      <c r="H113" s="8">
        <v>3</v>
      </c>
      <c r="I113" s="23">
        <f t="shared" si="31"/>
        <v>1</v>
      </c>
      <c r="J113" s="10">
        <v>0</v>
      </c>
      <c r="K113" s="24">
        <f t="shared" si="32"/>
        <v>0</v>
      </c>
      <c r="M113" t="s">
        <v>211</v>
      </c>
    </row>
    <row r="114" spans="1:13" x14ac:dyDescent="0.25">
      <c r="A114" s="16">
        <v>9</v>
      </c>
      <c r="B114" s="1" t="s">
        <v>125</v>
      </c>
      <c r="C114" s="16">
        <v>4</v>
      </c>
      <c r="D114" s="4">
        <v>4</v>
      </c>
      <c r="E114" s="17">
        <f t="shared" si="29"/>
        <v>1</v>
      </c>
      <c r="F114" s="18">
        <v>4</v>
      </c>
      <c r="G114" s="7">
        <f t="shared" si="30"/>
        <v>1</v>
      </c>
      <c r="H114" s="8">
        <v>4</v>
      </c>
      <c r="I114" s="23">
        <f t="shared" si="31"/>
        <v>1</v>
      </c>
      <c r="J114" s="10">
        <v>0</v>
      </c>
      <c r="K114" s="24">
        <f t="shared" si="32"/>
        <v>0</v>
      </c>
    </row>
    <row r="115" spans="1:13" x14ac:dyDescent="0.25">
      <c r="A115" s="16">
        <v>10</v>
      </c>
      <c r="B115" s="1" t="s">
        <v>126</v>
      </c>
      <c r="C115" s="16">
        <v>3</v>
      </c>
      <c r="D115" s="4">
        <v>1</v>
      </c>
      <c r="E115" s="17">
        <f t="shared" si="29"/>
        <v>0.33333333333333331</v>
      </c>
      <c r="F115" s="18">
        <v>3</v>
      </c>
      <c r="G115" s="7">
        <f t="shared" si="30"/>
        <v>1</v>
      </c>
      <c r="H115" s="8">
        <v>3</v>
      </c>
      <c r="I115" s="23">
        <f t="shared" si="31"/>
        <v>1</v>
      </c>
      <c r="J115" s="10">
        <v>3</v>
      </c>
      <c r="K115" s="24">
        <f t="shared" si="32"/>
        <v>1</v>
      </c>
      <c r="M115" t="s">
        <v>212</v>
      </c>
    </row>
    <row r="116" spans="1:13" x14ac:dyDescent="0.25">
      <c r="A116" s="16">
        <v>11</v>
      </c>
      <c r="B116" s="1" t="s">
        <v>127</v>
      </c>
      <c r="C116" s="16">
        <v>10</v>
      </c>
      <c r="D116" s="4">
        <v>10</v>
      </c>
      <c r="E116" s="17">
        <f t="shared" si="29"/>
        <v>1</v>
      </c>
      <c r="F116" s="18">
        <v>10</v>
      </c>
      <c r="G116" s="7">
        <f t="shared" si="30"/>
        <v>1</v>
      </c>
      <c r="H116" s="8">
        <v>10</v>
      </c>
      <c r="I116" s="23">
        <f t="shared" si="31"/>
        <v>1</v>
      </c>
      <c r="J116" s="10">
        <v>5</v>
      </c>
      <c r="K116" s="24">
        <f t="shared" si="32"/>
        <v>0.5</v>
      </c>
    </row>
    <row r="117" spans="1:13" x14ac:dyDescent="0.25">
      <c r="A117" s="16">
        <v>12</v>
      </c>
      <c r="B117" s="1" t="s">
        <v>128</v>
      </c>
      <c r="C117" s="16">
        <v>4</v>
      </c>
      <c r="D117" s="4">
        <v>4</v>
      </c>
      <c r="E117" s="17">
        <f t="shared" si="29"/>
        <v>1</v>
      </c>
      <c r="F117" s="18">
        <v>4</v>
      </c>
      <c r="G117" s="7">
        <f t="shared" si="30"/>
        <v>1</v>
      </c>
      <c r="H117" s="8">
        <v>4</v>
      </c>
      <c r="I117" s="23">
        <f t="shared" si="31"/>
        <v>1</v>
      </c>
      <c r="J117" s="10">
        <v>0</v>
      </c>
      <c r="K117" s="24">
        <f t="shared" si="32"/>
        <v>0</v>
      </c>
    </row>
    <row r="118" spans="1:13" x14ac:dyDescent="0.25">
      <c r="A118" s="16">
        <v>13</v>
      </c>
      <c r="B118" s="1" t="s">
        <v>129</v>
      </c>
      <c r="C118" s="16">
        <v>2</v>
      </c>
      <c r="D118" s="4">
        <v>2</v>
      </c>
      <c r="E118" s="17">
        <f t="shared" si="29"/>
        <v>1</v>
      </c>
      <c r="F118" s="18">
        <v>2</v>
      </c>
      <c r="G118" s="7">
        <f t="shared" si="30"/>
        <v>1</v>
      </c>
      <c r="H118" s="8">
        <v>2</v>
      </c>
      <c r="I118" s="23">
        <f t="shared" si="31"/>
        <v>1</v>
      </c>
      <c r="J118" s="10">
        <v>0</v>
      </c>
      <c r="K118" s="24">
        <f t="shared" si="32"/>
        <v>0</v>
      </c>
    </row>
    <row r="119" spans="1:13" x14ac:dyDescent="0.25">
      <c r="A119" s="16">
        <v>14</v>
      </c>
      <c r="B119" s="1" t="s">
        <v>130</v>
      </c>
      <c r="C119" s="16">
        <v>3</v>
      </c>
      <c r="D119" s="4">
        <v>3</v>
      </c>
      <c r="E119" s="17">
        <f t="shared" si="29"/>
        <v>1</v>
      </c>
      <c r="F119" s="18">
        <v>3</v>
      </c>
      <c r="G119" s="7">
        <f t="shared" si="30"/>
        <v>1</v>
      </c>
      <c r="H119" s="8">
        <v>3</v>
      </c>
      <c r="I119" s="23">
        <f t="shared" si="31"/>
        <v>1</v>
      </c>
      <c r="J119" s="10">
        <v>3</v>
      </c>
      <c r="K119" s="24">
        <f t="shared" si="32"/>
        <v>1</v>
      </c>
    </row>
    <row r="120" spans="1:13" x14ac:dyDescent="0.25">
      <c r="A120" s="16">
        <v>15</v>
      </c>
      <c r="B120" s="1" t="s">
        <v>131</v>
      </c>
      <c r="C120" s="16">
        <v>3</v>
      </c>
      <c r="D120" s="4">
        <v>3</v>
      </c>
      <c r="E120" s="17">
        <f t="shared" si="29"/>
        <v>1</v>
      </c>
      <c r="F120" s="18">
        <v>3</v>
      </c>
      <c r="G120" s="7">
        <f t="shared" si="30"/>
        <v>1</v>
      </c>
      <c r="H120" s="8">
        <v>3</v>
      </c>
      <c r="I120" s="23">
        <f t="shared" si="31"/>
        <v>1</v>
      </c>
      <c r="J120" s="10">
        <v>1</v>
      </c>
      <c r="K120" s="24">
        <f t="shared" si="32"/>
        <v>0.33333333333333331</v>
      </c>
    </row>
    <row r="121" spans="1:13" x14ac:dyDescent="0.25">
      <c r="A121" s="16">
        <v>16</v>
      </c>
      <c r="B121" s="1" t="s">
        <v>132</v>
      </c>
      <c r="C121" s="16">
        <v>5</v>
      </c>
      <c r="D121" s="4">
        <v>5</v>
      </c>
      <c r="E121" s="17">
        <f t="shared" si="29"/>
        <v>1</v>
      </c>
      <c r="F121" s="18">
        <v>5</v>
      </c>
      <c r="G121" s="7">
        <f t="shared" si="30"/>
        <v>1</v>
      </c>
      <c r="H121" s="8">
        <v>5</v>
      </c>
      <c r="I121" s="23">
        <f t="shared" si="31"/>
        <v>1</v>
      </c>
      <c r="J121" s="10">
        <v>1</v>
      </c>
      <c r="K121" s="24">
        <f t="shared" si="32"/>
        <v>0.2</v>
      </c>
    </row>
    <row r="122" spans="1:13" x14ac:dyDescent="0.25">
      <c r="A122" s="16">
        <v>17</v>
      </c>
      <c r="B122" s="1" t="s">
        <v>133</v>
      </c>
      <c r="C122" s="16">
        <v>4</v>
      </c>
      <c r="D122" s="4">
        <v>0</v>
      </c>
      <c r="E122" s="17">
        <f t="shared" si="29"/>
        <v>0</v>
      </c>
      <c r="F122" s="18">
        <v>0</v>
      </c>
      <c r="G122" s="7">
        <f t="shared" si="30"/>
        <v>0</v>
      </c>
      <c r="H122" s="8">
        <v>0</v>
      </c>
      <c r="I122" s="23">
        <f t="shared" si="31"/>
        <v>0</v>
      </c>
      <c r="J122" s="10">
        <v>0</v>
      </c>
      <c r="K122" s="24">
        <f t="shared" si="32"/>
        <v>0</v>
      </c>
      <c r="M122" t="s">
        <v>213</v>
      </c>
    </row>
    <row r="123" spans="1:13" x14ac:dyDescent="0.25">
      <c r="A123" s="16">
        <v>18</v>
      </c>
      <c r="B123" s="1" t="s">
        <v>134</v>
      </c>
      <c r="C123" s="16">
        <v>5</v>
      </c>
      <c r="D123" s="4">
        <v>1</v>
      </c>
      <c r="E123" s="17">
        <f t="shared" si="29"/>
        <v>0.2</v>
      </c>
      <c r="F123" s="18">
        <v>5</v>
      </c>
      <c r="G123" s="7">
        <f t="shared" si="30"/>
        <v>1</v>
      </c>
      <c r="H123" s="8">
        <v>5</v>
      </c>
      <c r="I123" s="23">
        <f t="shared" si="31"/>
        <v>1</v>
      </c>
      <c r="J123" s="10">
        <v>0</v>
      </c>
      <c r="K123" s="24">
        <f t="shared" si="32"/>
        <v>0</v>
      </c>
      <c r="M123" t="s">
        <v>214</v>
      </c>
    </row>
    <row r="124" spans="1:13" x14ac:dyDescent="0.25">
      <c r="A124" s="16">
        <v>19</v>
      </c>
      <c r="B124" s="1" t="s">
        <v>135</v>
      </c>
      <c r="C124" s="16">
        <v>7</v>
      </c>
      <c r="D124" s="4">
        <v>0</v>
      </c>
      <c r="E124" s="17">
        <f t="shared" si="29"/>
        <v>0</v>
      </c>
      <c r="F124" s="18">
        <v>7</v>
      </c>
      <c r="G124" s="7">
        <f t="shared" si="30"/>
        <v>1</v>
      </c>
      <c r="H124" s="8">
        <v>7</v>
      </c>
      <c r="I124" s="23">
        <f t="shared" si="31"/>
        <v>1</v>
      </c>
      <c r="J124" s="10">
        <v>0</v>
      </c>
      <c r="K124" s="24">
        <f t="shared" si="32"/>
        <v>0</v>
      </c>
      <c r="M124" t="s">
        <v>215</v>
      </c>
    </row>
    <row r="125" spans="1:13" x14ac:dyDescent="0.25">
      <c r="A125" s="16">
        <v>20</v>
      </c>
      <c r="B125" s="1" t="s">
        <v>136</v>
      </c>
      <c r="C125" s="16">
        <v>3</v>
      </c>
      <c r="D125" s="4">
        <v>0</v>
      </c>
      <c r="E125" s="17">
        <f t="shared" si="29"/>
        <v>0</v>
      </c>
      <c r="F125" s="18">
        <v>3</v>
      </c>
      <c r="G125" s="7">
        <f t="shared" si="30"/>
        <v>1</v>
      </c>
      <c r="H125" s="8">
        <v>3</v>
      </c>
      <c r="I125" s="23">
        <f t="shared" si="31"/>
        <v>1</v>
      </c>
      <c r="J125" s="10">
        <v>0</v>
      </c>
      <c r="K125" s="24">
        <f t="shared" si="32"/>
        <v>0</v>
      </c>
      <c r="M125" t="s">
        <v>215</v>
      </c>
    </row>
    <row r="126" spans="1:13" s="15" customFormat="1" x14ac:dyDescent="0.25">
      <c r="A126" s="322" t="s">
        <v>46</v>
      </c>
      <c r="B126" s="322"/>
      <c r="C126" s="12">
        <f>SUM(C106:C125)</f>
        <v>127</v>
      </c>
      <c r="D126" s="12">
        <f>SUM(D106:D125)</f>
        <v>87</v>
      </c>
      <c r="E126" s="13">
        <f t="shared" si="29"/>
        <v>0.68503937007874016</v>
      </c>
      <c r="F126" s="12">
        <f>SUM(F106:F125)</f>
        <v>123</v>
      </c>
      <c r="G126" s="13">
        <f t="shared" si="30"/>
        <v>0.96850393700787396</v>
      </c>
      <c r="H126" s="12">
        <f>SUM(H106:H125)</f>
        <v>123</v>
      </c>
      <c r="I126" s="13">
        <f t="shared" si="31"/>
        <v>0.96850393700787396</v>
      </c>
      <c r="J126" s="12">
        <f>SUM(J106:J125)</f>
        <v>25</v>
      </c>
      <c r="K126" s="13">
        <f t="shared" si="32"/>
        <v>0.19685039370078741</v>
      </c>
    </row>
    <row r="127" spans="1:13" x14ac:dyDescent="0.25">
      <c r="A127" s="323" t="s">
        <v>21</v>
      </c>
      <c r="B127" s="323"/>
      <c r="C127" s="33">
        <f>C24+C35+C44+C51+C71+C85+C104+C126</f>
        <v>4223</v>
      </c>
      <c r="D127" s="33">
        <f>D24+D35+D44+D51+D71+D85+D104+D126</f>
        <v>3443</v>
      </c>
      <c r="E127" s="34">
        <f>D127/C127</f>
        <v>0.81529718209803459</v>
      </c>
      <c r="F127" s="33">
        <f>F24+F35+F44+F51+F71+F85+F104+F126</f>
        <v>3883</v>
      </c>
      <c r="G127" s="34">
        <f>F127/C127</f>
        <v>0.91948851527350228</v>
      </c>
      <c r="H127" s="33">
        <f>H24+H35+H44+H51+H71+H85+H104+H126</f>
        <v>4214</v>
      </c>
      <c r="I127" s="34">
        <f>H127/C127</f>
        <v>0.99786881363959268</v>
      </c>
      <c r="J127" s="33">
        <f>J24+J35+J44+J51+J71+J85+J104+J126</f>
        <v>1926</v>
      </c>
      <c r="K127" s="34">
        <f>J127/C127</f>
        <v>0.4560738811271608</v>
      </c>
    </row>
  </sheetData>
  <mergeCells count="30">
    <mergeCell ref="A105:K105"/>
    <mergeCell ref="A126:B126"/>
    <mergeCell ref="A127:B127"/>
    <mergeCell ref="A52:K52"/>
    <mergeCell ref="A71:B71"/>
    <mergeCell ref="A72:K72"/>
    <mergeCell ref="A85:B85"/>
    <mergeCell ref="A86:K86"/>
    <mergeCell ref="A104:B104"/>
    <mergeCell ref="A51:B51"/>
    <mergeCell ref="L4:L5"/>
    <mergeCell ref="D5:E5"/>
    <mergeCell ref="H5:I5"/>
    <mergeCell ref="J5:K5"/>
    <mergeCell ref="A6:K6"/>
    <mergeCell ref="A24:B24"/>
    <mergeCell ref="A25:K25"/>
    <mergeCell ref="A35:B35"/>
    <mergeCell ref="A36:K36"/>
    <mergeCell ref="A44:B44"/>
    <mergeCell ref="A45:K45"/>
    <mergeCell ref="A1:K1"/>
    <mergeCell ref="A2:K2"/>
    <mergeCell ref="A3:K3"/>
    <mergeCell ref="A4:A5"/>
    <mergeCell ref="B4:B5"/>
    <mergeCell ref="C4:C5"/>
    <mergeCell ref="D4:E4"/>
    <mergeCell ref="F4:G5"/>
    <mergeCell ref="H4:K4"/>
  </mergeCells>
  <pageMargins left="0.38" right="0.31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12FB1-F798-4063-BE8D-DA5018A66D99}">
  <dimension ref="A1:S127"/>
  <sheetViews>
    <sheetView topLeftCell="A80" zoomScale="63" zoomScaleNormal="80" workbookViewId="0">
      <selection activeCell="F95" sqref="F95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9" hidden="1" customWidth="1"/>
    <col min="13" max="13" width="94.5703125" hidden="1" customWidth="1"/>
    <col min="17" max="20" width="0" hidden="1" customWidth="1"/>
  </cols>
  <sheetData>
    <row r="1" spans="1:13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3" x14ac:dyDescent="0.25">
      <c r="A3" s="173" t="s">
        <v>218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3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321" t="s">
        <v>9</v>
      </c>
    </row>
    <row r="5" spans="1:13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321"/>
    </row>
    <row r="6" spans="1:13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5"/>
      <c r="L6" s="1"/>
    </row>
    <row r="7" spans="1:13" x14ac:dyDescent="0.25">
      <c r="A7" s="2">
        <v>1</v>
      </c>
      <c r="B7" s="3" t="s">
        <v>27</v>
      </c>
      <c r="C7" s="2">
        <v>127</v>
      </c>
      <c r="D7" s="4">
        <v>61</v>
      </c>
      <c r="E7" s="5">
        <f t="shared" ref="E7:E24" si="0">D7/C7</f>
        <v>0.48031496062992124</v>
      </c>
      <c r="F7" s="6">
        <v>127</v>
      </c>
      <c r="G7" s="7">
        <f t="shared" ref="G7:G24" si="1">F7/C7</f>
        <v>1</v>
      </c>
      <c r="H7" s="8">
        <v>127</v>
      </c>
      <c r="I7" s="9">
        <f t="shared" ref="I7:I24" si="2">H7/C7</f>
        <v>1</v>
      </c>
      <c r="J7" s="10">
        <v>47</v>
      </c>
      <c r="K7" s="11">
        <f t="shared" ref="K7:K24" si="3">J7/C7</f>
        <v>0.37007874015748032</v>
      </c>
      <c r="L7" s="1"/>
      <c r="M7" t="s">
        <v>189</v>
      </c>
    </row>
    <row r="8" spans="1:13" x14ac:dyDescent="0.25">
      <c r="A8" s="2">
        <v>2</v>
      </c>
      <c r="B8" s="3" t="s">
        <v>28</v>
      </c>
      <c r="C8" s="2">
        <v>204</v>
      </c>
      <c r="D8" s="4">
        <v>204</v>
      </c>
      <c r="E8" s="5">
        <f t="shared" si="0"/>
        <v>1</v>
      </c>
      <c r="F8" s="6">
        <v>204</v>
      </c>
      <c r="G8" s="7">
        <f t="shared" si="1"/>
        <v>1</v>
      </c>
      <c r="H8" s="8">
        <v>204</v>
      </c>
      <c r="I8" s="9">
        <f t="shared" si="2"/>
        <v>1</v>
      </c>
      <c r="J8" s="10">
        <v>91</v>
      </c>
      <c r="K8" s="11">
        <f t="shared" si="3"/>
        <v>0.44607843137254904</v>
      </c>
      <c r="L8" s="1"/>
      <c r="M8" t="s">
        <v>144</v>
      </c>
    </row>
    <row r="9" spans="1:13" x14ac:dyDescent="0.25">
      <c r="A9" s="2">
        <v>3</v>
      </c>
      <c r="B9" s="3" t="s">
        <v>29</v>
      </c>
      <c r="C9" s="2">
        <v>100</v>
      </c>
      <c r="D9" s="4">
        <v>100</v>
      </c>
      <c r="E9" s="5">
        <f t="shared" si="0"/>
        <v>1</v>
      </c>
      <c r="F9" s="6">
        <v>100</v>
      </c>
      <c r="G9" s="7">
        <f t="shared" si="1"/>
        <v>1</v>
      </c>
      <c r="H9" s="8">
        <v>100</v>
      </c>
      <c r="I9" s="9">
        <f t="shared" si="2"/>
        <v>1</v>
      </c>
      <c r="J9" s="10">
        <v>26</v>
      </c>
      <c r="K9" s="11">
        <f t="shared" si="3"/>
        <v>0.26</v>
      </c>
      <c r="L9" s="1"/>
      <c r="M9" t="s">
        <v>144</v>
      </c>
    </row>
    <row r="10" spans="1:13" x14ac:dyDescent="0.25">
      <c r="A10" s="2">
        <v>4</v>
      </c>
      <c r="B10" s="3" t="s">
        <v>30</v>
      </c>
      <c r="C10" s="2">
        <v>65</v>
      </c>
      <c r="D10" s="4">
        <v>65</v>
      </c>
      <c r="E10" s="5">
        <f t="shared" si="0"/>
        <v>1</v>
      </c>
      <c r="F10" s="6">
        <v>65</v>
      </c>
      <c r="G10" s="7">
        <f t="shared" si="1"/>
        <v>1</v>
      </c>
      <c r="H10" s="8">
        <v>65</v>
      </c>
      <c r="I10" s="9">
        <f t="shared" si="2"/>
        <v>1</v>
      </c>
      <c r="J10" s="10">
        <v>12</v>
      </c>
      <c r="K10" s="11">
        <f t="shared" si="3"/>
        <v>0.18461538461538463</v>
      </c>
      <c r="L10" s="1"/>
      <c r="M10" t="s">
        <v>144</v>
      </c>
    </row>
    <row r="11" spans="1:13" x14ac:dyDescent="0.25">
      <c r="A11" s="2">
        <v>5</v>
      </c>
      <c r="B11" s="3" t="s">
        <v>31</v>
      </c>
      <c r="C11" s="2">
        <v>144</v>
      </c>
      <c r="D11" s="4">
        <v>0</v>
      </c>
      <c r="E11" s="5">
        <f t="shared" si="0"/>
        <v>0</v>
      </c>
      <c r="F11" s="6">
        <v>144</v>
      </c>
      <c r="G11" s="7">
        <f t="shared" si="1"/>
        <v>1</v>
      </c>
      <c r="H11" s="8">
        <v>144</v>
      </c>
      <c r="I11" s="9">
        <f t="shared" si="2"/>
        <v>1</v>
      </c>
      <c r="J11" s="10">
        <v>34</v>
      </c>
      <c r="K11" s="11">
        <f t="shared" si="3"/>
        <v>0.2361111111111111</v>
      </c>
      <c r="L11" s="1"/>
      <c r="M11" t="s">
        <v>190</v>
      </c>
    </row>
    <row r="12" spans="1:13" x14ac:dyDescent="0.25">
      <c r="A12" s="2">
        <v>6</v>
      </c>
      <c r="B12" s="3" t="s">
        <v>32</v>
      </c>
      <c r="C12" s="2">
        <v>13</v>
      </c>
      <c r="D12" s="4">
        <v>1</v>
      </c>
      <c r="E12" s="5">
        <f t="shared" si="0"/>
        <v>7.6923076923076927E-2</v>
      </c>
      <c r="F12" s="6">
        <v>13</v>
      </c>
      <c r="G12" s="7">
        <f t="shared" si="1"/>
        <v>1</v>
      </c>
      <c r="H12" s="8">
        <v>13</v>
      </c>
      <c r="I12" s="9">
        <f t="shared" si="2"/>
        <v>1</v>
      </c>
      <c r="J12" s="10">
        <v>0</v>
      </c>
      <c r="K12" s="11">
        <f t="shared" si="3"/>
        <v>0</v>
      </c>
      <c r="L12" s="1"/>
      <c r="M12" t="s">
        <v>191</v>
      </c>
    </row>
    <row r="13" spans="1:13" x14ac:dyDescent="0.25">
      <c r="A13" s="2">
        <v>7</v>
      </c>
      <c r="B13" s="3" t="s">
        <v>33</v>
      </c>
      <c r="C13" s="2">
        <v>34</v>
      </c>
      <c r="D13" s="4">
        <v>34</v>
      </c>
      <c r="E13" s="5">
        <f t="shared" si="0"/>
        <v>1</v>
      </c>
      <c r="F13" s="6">
        <v>34</v>
      </c>
      <c r="G13" s="7">
        <f t="shared" si="1"/>
        <v>1</v>
      </c>
      <c r="H13" s="8">
        <v>34</v>
      </c>
      <c r="I13" s="9">
        <f t="shared" si="2"/>
        <v>1</v>
      </c>
      <c r="J13" s="10">
        <v>7</v>
      </c>
      <c r="K13" s="11">
        <f t="shared" si="3"/>
        <v>0.20588235294117646</v>
      </c>
      <c r="L13" s="1"/>
      <c r="M13" t="s">
        <v>144</v>
      </c>
    </row>
    <row r="14" spans="1:13" x14ac:dyDescent="0.25">
      <c r="A14" s="2">
        <v>8</v>
      </c>
      <c r="B14" s="3" t="s">
        <v>34</v>
      </c>
      <c r="C14" s="2">
        <v>22</v>
      </c>
      <c r="D14" s="4">
        <v>22</v>
      </c>
      <c r="E14" s="5">
        <f t="shared" si="0"/>
        <v>1</v>
      </c>
      <c r="F14" s="6">
        <v>22</v>
      </c>
      <c r="G14" s="7">
        <f t="shared" si="1"/>
        <v>1</v>
      </c>
      <c r="H14" s="8">
        <v>22</v>
      </c>
      <c r="I14" s="9">
        <f t="shared" si="2"/>
        <v>1</v>
      </c>
      <c r="J14" s="10">
        <v>4</v>
      </c>
      <c r="K14" s="11">
        <f t="shared" si="3"/>
        <v>0.18181818181818182</v>
      </c>
      <c r="L14" s="1"/>
      <c r="M14" t="s">
        <v>144</v>
      </c>
    </row>
    <row r="15" spans="1:13" x14ac:dyDescent="0.25">
      <c r="A15" s="2">
        <v>9</v>
      </c>
      <c r="B15" s="3" t="s">
        <v>35</v>
      </c>
      <c r="C15" s="2">
        <v>12</v>
      </c>
      <c r="D15" s="4">
        <v>12</v>
      </c>
      <c r="E15" s="5">
        <f t="shared" si="0"/>
        <v>1</v>
      </c>
      <c r="F15" s="6">
        <v>12</v>
      </c>
      <c r="G15" s="7">
        <f t="shared" si="1"/>
        <v>1</v>
      </c>
      <c r="H15" s="8">
        <v>12</v>
      </c>
      <c r="I15" s="9">
        <f t="shared" si="2"/>
        <v>1</v>
      </c>
      <c r="J15" s="10">
        <v>7</v>
      </c>
      <c r="K15" s="11">
        <f t="shared" si="3"/>
        <v>0.58333333333333337</v>
      </c>
      <c r="L15" s="1"/>
      <c r="M15" t="s">
        <v>144</v>
      </c>
    </row>
    <row r="16" spans="1:13" x14ac:dyDescent="0.25">
      <c r="A16" s="2">
        <v>10</v>
      </c>
      <c r="B16" s="3" t="s">
        <v>36</v>
      </c>
      <c r="C16" s="2">
        <v>13</v>
      </c>
      <c r="D16" s="4">
        <v>13</v>
      </c>
      <c r="E16" s="5">
        <f t="shared" si="0"/>
        <v>1</v>
      </c>
      <c r="F16" s="6">
        <v>13</v>
      </c>
      <c r="G16" s="7">
        <f t="shared" si="1"/>
        <v>1</v>
      </c>
      <c r="H16" s="8">
        <v>13</v>
      </c>
      <c r="I16" s="9">
        <f t="shared" si="2"/>
        <v>1</v>
      </c>
      <c r="J16" s="10">
        <v>2</v>
      </c>
      <c r="K16" s="11">
        <f t="shared" si="3"/>
        <v>0.15384615384615385</v>
      </c>
      <c r="L16" s="1"/>
      <c r="M16" t="s">
        <v>144</v>
      </c>
    </row>
    <row r="17" spans="1:13" x14ac:dyDescent="0.25">
      <c r="A17" s="2">
        <v>11</v>
      </c>
      <c r="B17" s="3" t="s">
        <v>37</v>
      </c>
      <c r="C17" s="2">
        <v>15</v>
      </c>
      <c r="D17" s="4">
        <v>15</v>
      </c>
      <c r="E17" s="5">
        <f t="shared" si="0"/>
        <v>1</v>
      </c>
      <c r="F17" s="6">
        <v>15</v>
      </c>
      <c r="G17" s="7">
        <f t="shared" si="1"/>
        <v>1</v>
      </c>
      <c r="H17" s="8">
        <v>15</v>
      </c>
      <c r="I17" s="9">
        <f t="shared" si="2"/>
        <v>1</v>
      </c>
      <c r="J17" s="10">
        <v>8</v>
      </c>
      <c r="K17" s="11">
        <f t="shared" si="3"/>
        <v>0.53333333333333333</v>
      </c>
      <c r="L17" s="1"/>
      <c r="M17" t="s">
        <v>144</v>
      </c>
    </row>
    <row r="18" spans="1:13" x14ac:dyDescent="0.25">
      <c r="A18" s="2">
        <v>12</v>
      </c>
      <c r="B18" s="3" t="s">
        <v>38</v>
      </c>
      <c r="C18" s="2">
        <v>3</v>
      </c>
      <c r="D18" s="4">
        <v>0</v>
      </c>
      <c r="E18" s="5">
        <f t="shared" si="0"/>
        <v>0</v>
      </c>
      <c r="F18" s="6">
        <v>0</v>
      </c>
      <c r="G18" s="7">
        <f t="shared" si="1"/>
        <v>0</v>
      </c>
      <c r="H18" s="8">
        <v>3</v>
      </c>
      <c r="I18" s="9">
        <f t="shared" si="2"/>
        <v>1</v>
      </c>
      <c r="J18" s="10">
        <v>3</v>
      </c>
      <c r="K18" s="11">
        <f t="shared" si="3"/>
        <v>1</v>
      </c>
      <c r="L18" s="1"/>
      <c r="M18" t="s">
        <v>191</v>
      </c>
    </row>
    <row r="19" spans="1:13" x14ac:dyDescent="0.25">
      <c r="A19" s="2">
        <v>13</v>
      </c>
      <c r="B19" s="3" t="s">
        <v>39</v>
      </c>
      <c r="C19" s="2">
        <v>2</v>
      </c>
      <c r="D19" s="4">
        <v>2</v>
      </c>
      <c r="E19" s="5">
        <f t="shared" si="0"/>
        <v>1</v>
      </c>
      <c r="F19" s="6">
        <v>2</v>
      </c>
      <c r="G19" s="7">
        <f t="shared" si="1"/>
        <v>1</v>
      </c>
      <c r="H19" s="8">
        <v>2</v>
      </c>
      <c r="I19" s="9">
        <f t="shared" si="2"/>
        <v>1</v>
      </c>
      <c r="J19" s="10">
        <v>2</v>
      </c>
      <c r="K19" s="11">
        <f t="shared" si="3"/>
        <v>1</v>
      </c>
      <c r="L19" s="1"/>
      <c r="M19" t="s">
        <v>144</v>
      </c>
    </row>
    <row r="20" spans="1:13" x14ac:dyDescent="0.25">
      <c r="A20" s="2">
        <v>14</v>
      </c>
      <c r="B20" s="3" t="s">
        <v>40</v>
      </c>
      <c r="C20" s="2">
        <v>11</v>
      </c>
      <c r="D20" s="4">
        <v>11</v>
      </c>
      <c r="E20" s="5">
        <f t="shared" si="0"/>
        <v>1</v>
      </c>
      <c r="F20" s="6">
        <v>11</v>
      </c>
      <c r="G20" s="7">
        <f t="shared" si="1"/>
        <v>1</v>
      </c>
      <c r="H20" s="8">
        <v>11</v>
      </c>
      <c r="I20" s="9">
        <f t="shared" si="2"/>
        <v>1</v>
      </c>
      <c r="J20" s="10">
        <v>1</v>
      </c>
      <c r="K20" s="11">
        <f t="shared" si="3"/>
        <v>9.0909090909090912E-2</v>
      </c>
      <c r="L20" s="1"/>
      <c r="M20" t="s">
        <v>144</v>
      </c>
    </row>
    <row r="21" spans="1:13" x14ac:dyDescent="0.25">
      <c r="A21" s="2">
        <v>15</v>
      </c>
      <c r="B21" s="3" t="s">
        <v>41</v>
      </c>
      <c r="C21" s="2">
        <v>3</v>
      </c>
      <c r="D21" s="4">
        <v>3</v>
      </c>
      <c r="E21" s="5">
        <f t="shared" si="0"/>
        <v>1</v>
      </c>
      <c r="F21" s="6">
        <v>3</v>
      </c>
      <c r="G21" s="7">
        <f t="shared" si="1"/>
        <v>1</v>
      </c>
      <c r="H21" s="8">
        <v>3</v>
      </c>
      <c r="I21" s="9">
        <f t="shared" si="2"/>
        <v>1</v>
      </c>
      <c r="J21" s="10">
        <v>0</v>
      </c>
      <c r="K21" s="11">
        <f t="shared" si="3"/>
        <v>0</v>
      </c>
      <c r="L21" s="1"/>
      <c r="M21" t="s">
        <v>144</v>
      </c>
    </row>
    <row r="22" spans="1:13" x14ac:dyDescent="0.25">
      <c r="A22" s="2">
        <v>16</v>
      </c>
      <c r="B22" s="3" t="s">
        <v>42</v>
      </c>
      <c r="C22" s="2">
        <v>3</v>
      </c>
      <c r="D22" s="4">
        <v>0</v>
      </c>
      <c r="E22" s="5">
        <f t="shared" si="0"/>
        <v>0</v>
      </c>
      <c r="F22" s="6">
        <v>0</v>
      </c>
      <c r="G22" s="7">
        <f t="shared" si="1"/>
        <v>0</v>
      </c>
      <c r="H22" s="8">
        <v>3</v>
      </c>
      <c r="I22" s="9">
        <f t="shared" si="2"/>
        <v>1</v>
      </c>
      <c r="J22" s="10">
        <v>3</v>
      </c>
      <c r="K22" s="11">
        <f t="shared" si="3"/>
        <v>1</v>
      </c>
      <c r="L22" s="1"/>
      <c r="M22" t="s">
        <v>191</v>
      </c>
    </row>
    <row r="23" spans="1:13" x14ac:dyDescent="0.25">
      <c r="A23" s="2">
        <v>17</v>
      </c>
      <c r="B23" s="3" t="s">
        <v>43</v>
      </c>
      <c r="C23" s="2">
        <v>4</v>
      </c>
      <c r="D23" s="4">
        <v>0</v>
      </c>
      <c r="E23" s="5">
        <f t="shared" si="0"/>
        <v>0</v>
      </c>
      <c r="F23" s="6">
        <v>0</v>
      </c>
      <c r="G23" s="7">
        <f t="shared" si="1"/>
        <v>0</v>
      </c>
      <c r="H23" s="8">
        <v>4</v>
      </c>
      <c r="I23" s="9">
        <f t="shared" si="2"/>
        <v>1</v>
      </c>
      <c r="J23" s="10">
        <v>4</v>
      </c>
      <c r="K23" s="11">
        <f t="shared" si="3"/>
        <v>1</v>
      </c>
      <c r="L23" s="1"/>
      <c r="M23" t="s">
        <v>192</v>
      </c>
    </row>
    <row r="24" spans="1:13" s="15" customFormat="1" x14ac:dyDescent="0.25">
      <c r="A24" s="322" t="s">
        <v>46</v>
      </c>
      <c r="B24" s="322"/>
      <c r="C24" s="12">
        <f>SUM(C7:C23)</f>
        <v>775</v>
      </c>
      <c r="D24" s="12">
        <f>SUM(D7:D23)</f>
        <v>543</v>
      </c>
      <c r="E24" s="13">
        <f t="shared" si="0"/>
        <v>0.70064516129032262</v>
      </c>
      <c r="F24" s="12">
        <f>SUM(F7:F23)</f>
        <v>765</v>
      </c>
      <c r="G24" s="13">
        <f t="shared" si="1"/>
        <v>0.98709677419354835</v>
      </c>
      <c r="H24" s="12">
        <f>SUM(H7:H23)</f>
        <v>775</v>
      </c>
      <c r="I24" s="13">
        <f t="shared" si="2"/>
        <v>1</v>
      </c>
      <c r="J24" s="12">
        <f>SUM(J7:J23)</f>
        <v>251</v>
      </c>
      <c r="K24" s="13">
        <f t="shared" si="3"/>
        <v>0.32387096774193547</v>
      </c>
      <c r="L24" s="14"/>
    </row>
    <row r="25" spans="1:13" x14ac:dyDescent="0.25">
      <c r="A25" s="313" t="s">
        <v>14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5"/>
      <c r="L25" s="1"/>
    </row>
    <row r="26" spans="1:13" x14ac:dyDescent="0.25">
      <c r="A26" s="16">
        <v>1</v>
      </c>
      <c r="B26" s="1" t="s">
        <v>47</v>
      </c>
      <c r="C26" s="16">
        <v>81</v>
      </c>
      <c r="D26" s="4">
        <v>0</v>
      </c>
      <c r="E26" s="17">
        <f t="shared" ref="E26:E35" si="4">D26/C26</f>
        <v>0</v>
      </c>
      <c r="F26" s="18">
        <v>0</v>
      </c>
      <c r="G26" s="7">
        <f t="shared" ref="G26:G35" si="5">F26/C26</f>
        <v>0</v>
      </c>
      <c r="H26" s="8">
        <v>81</v>
      </c>
      <c r="I26" s="9">
        <f t="shared" ref="I26:I35" si="6">H26/C26</f>
        <v>1</v>
      </c>
      <c r="J26" s="10">
        <v>17</v>
      </c>
      <c r="K26" s="11">
        <f t="shared" ref="K26:K35" si="7">J26/C26</f>
        <v>0.20987654320987653</v>
      </c>
      <c r="L26" s="1"/>
      <c r="M26" t="s">
        <v>193</v>
      </c>
    </row>
    <row r="27" spans="1:13" x14ac:dyDescent="0.25">
      <c r="A27" s="16">
        <v>2</v>
      </c>
      <c r="B27" s="1" t="s">
        <v>48</v>
      </c>
      <c r="C27" s="16">
        <v>98</v>
      </c>
      <c r="D27" s="4">
        <v>98</v>
      </c>
      <c r="E27" s="17">
        <f t="shared" si="4"/>
        <v>1</v>
      </c>
      <c r="F27" s="18">
        <v>98</v>
      </c>
      <c r="G27" s="7">
        <f t="shared" si="5"/>
        <v>1</v>
      </c>
      <c r="H27" s="8">
        <v>98</v>
      </c>
      <c r="I27" s="9">
        <f t="shared" si="6"/>
        <v>1</v>
      </c>
      <c r="J27" s="10">
        <v>14</v>
      </c>
      <c r="K27" s="11">
        <f t="shared" si="7"/>
        <v>0.14285714285714285</v>
      </c>
      <c r="L27" s="1"/>
      <c r="M27" t="s">
        <v>194</v>
      </c>
    </row>
    <row r="28" spans="1:13" x14ac:dyDescent="0.25">
      <c r="A28" s="16">
        <v>3</v>
      </c>
      <c r="B28" s="1" t="s">
        <v>49</v>
      </c>
      <c r="C28" s="16">
        <v>17</v>
      </c>
      <c r="D28" s="4">
        <v>17</v>
      </c>
      <c r="E28" s="17">
        <f t="shared" si="4"/>
        <v>1</v>
      </c>
      <c r="F28" s="18">
        <v>17</v>
      </c>
      <c r="G28" s="7">
        <f t="shared" si="5"/>
        <v>1</v>
      </c>
      <c r="H28" s="8">
        <v>17</v>
      </c>
      <c r="I28" s="9">
        <f t="shared" si="6"/>
        <v>1</v>
      </c>
      <c r="J28" s="10">
        <v>17</v>
      </c>
      <c r="K28" s="11">
        <f t="shared" si="7"/>
        <v>1</v>
      </c>
      <c r="L28" s="1"/>
      <c r="M28" t="s">
        <v>194</v>
      </c>
    </row>
    <row r="29" spans="1:13" x14ac:dyDescent="0.25">
      <c r="A29" s="16">
        <v>4</v>
      </c>
      <c r="B29" s="1" t="s">
        <v>50</v>
      </c>
      <c r="C29" s="16">
        <v>18</v>
      </c>
      <c r="D29" s="4">
        <v>18</v>
      </c>
      <c r="E29" s="17">
        <f t="shared" si="4"/>
        <v>1</v>
      </c>
      <c r="F29" s="18">
        <v>18</v>
      </c>
      <c r="G29" s="7">
        <f t="shared" si="5"/>
        <v>1</v>
      </c>
      <c r="H29" s="8">
        <v>18</v>
      </c>
      <c r="I29" s="9">
        <f t="shared" si="6"/>
        <v>1</v>
      </c>
      <c r="J29" s="10">
        <v>8</v>
      </c>
      <c r="K29" s="11">
        <f t="shared" si="7"/>
        <v>0.44444444444444442</v>
      </c>
      <c r="L29" s="1"/>
      <c r="M29" t="s">
        <v>194</v>
      </c>
    </row>
    <row r="30" spans="1:13" x14ac:dyDescent="0.25">
      <c r="A30" s="16">
        <v>5</v>
      </c>
      <c r="B30" s="1" t="s">
        <v>51</v>
      </c>
      <c r="C30" s="16">
        <v>16</v>
      </c>
      <c r="D30" s="4">
        <v>16</v>
      </c>
      <c r="E30" s="17">
        <f t="shared" si="4"/>
        <v>1</v>
      </c>
      <c r="F30" s="18">
        <v>16</v>
      </c>
      <c r="G30" s="7">
        <f t="shared" si="5"/>
        <v>1</v>
      </c>
      <c r="H30" s="8">
        <v>16</v>
      </c>
      <c r="I30" s="9">
        <f t="shared" si="6"/>
        <v>1</v>
      </c>
      <c r="J30" s="10">
        <v>16</v>
      </c>
      <c r="K30" s="11">
        <f t="shared" si="7"/>
        <v>1</v>
      </c>
      <c r="L30" s="1"/>
      <c r="M30" t="s">
        <v>194</v>
      </c>
    </row>
    <row r="31" spans="1:13" x14ac:dyDescent="0.25">
      <c r="A31" s="16">
        <v>6</v>
      </c>
      <c r="B31" s="1" t="s">
        <v>52</v>
      </c>
      <c r="C31" s="16">
        <v>95</v>
      </c>
      <c r="D31" s="4">
        <v>0</v>
      </c>
      <c r="E31" s="17">
        <f t="shared" si="4"/>
        <v>0</v>
      </c>
      <c r="F31" s="18">
        <v>0</v>
      </c>
      <c r="G31" s="7">
        <f t="shared" si="5"/>
        <v>0</v>
      </c>
      <c r="H31" s="8">
        <v>95</v>
      </c>
      <c r="I31" s="9">
        <f t="shared" si="6"/>
        <v>1</v>
      </c>
      <c r="J31" s="10">
        <v>16</v>
      </c>
      <c r="K31" s="11">
        <f t="shared" si="7"/>
        <v>0.16842105263157894</v>
      </c>
      <c r="L31" s="1"/>
      <c r="M31" t="s">
        <v>193</v>
      </c>
    </row>
    <row r="32" spans="1:13" x14ac:dyDescent="0.25">
      <c r="A32" s="16">
        <v>7</v>
      </c>
      <c r="B32" s="1" t="s">
        <v>53</v>
      </c>
      <c r="C32" s="16">
        <v>29</v>
      </c>
      <c r="D32" s="4">
        <v>0</v>
      </c>
      <c r="E32" s="17">
        <f t="shared" si="4"/>
        <v>0</v>
      </c>
      <c r="F32" s="18">
        <v>0</v>
      </c>
      <c r="G32" s="7">
        <f t="shared" si="5"/>
        <v>0</v>
      </c>
      <c r="H32" s="8">
        <v>29</v>
      </c>
      <c r="I32" s="9">
        <f t="shared" si="6"/>
        <v>1</v>
      </c>
      <c r="J32" s="10">
        <v>10</v>
      </c>
      <c r="K32" s="11">
        <f t="shared" si="7"/>
        <v>0.34482758620689657</v>
      </c>
      <c r="L32" s="1"/>
      <c r="M32" t="s">
        <v>193</v>
      </c>
    </row>
    <row r="33" spans="1:19" x14ac:dyDescent="0.25">
      <c r="A33" s="16">
        <v>8</v>
      </c>
      <c r="B33" s="1" t="s">
        <v>54</v>
      </c>
      <c r="C33" s="16">
        <v>32</v>
      </c>
      <c r="D33" s="4">
        <v>32</v>
      </c>
      <c r="E33" s="17">
        <f t="shared" si="4"/>
        <v>1</v>
      </c>
      <c r="F33" s="18">
        <v>32</v>
      </c>
      <c r="G33" s="7">
        <f t="shared" si="5"/>
        <v>1</v>
      </c>
      <c r="H33" s="8">
        <v>32</v>
      </c>
      <c r="I33" s="9">
        <f t="shared" si="6"/>
        <v>1</v>
      </c>
      <c r="J33" s="10">
        <v>20</v>
      </c>
      <c r="K33" s="11">
        <f t="shared" si="7"/>
        <v>0.625</v>
      </c>
      <c r="L33" s="1"/>
      <c r="M33" t="s">
        <v>194</v>
      </c>
    </row>
    <row r="34" spans="1:19" x14ac:dyDescent="0.25">
      <c r="A34" s="16">
        <v>9</v>
      </c>
      <c r="B34" s="1" t="s">
        <v>55</v>
      </c>
      <c r="C34" s="16">
        <v>12</v>
      </c>
      <c r="D34" s="4">
        <v>12</v>
      </c>
      <c r="E34" s="17">
        <f t="shared" si="4"/>
        <v>1</v>
      </c>
      <c r="F34" s="18">
        <v>12</v>
      </c>
      <c r="G34" s="7">
        <f t="shared" si="5"/>
        <v>1</v>
      </c>
      <c r="H34" s="8">
        <v>12</v>
      </c>
      <c r="I34" s="9">
        <f t="shared" si="6"/>
        <v>1</v>
      </c>
      <c r="J34" s="10">
        <v>1</v>
      </c>
      <c r="K34" s="11">
        <f t="shared" si="7"/>
        <v>8.3333333333333329E-2</v>
      </c>
      <c r="L34" s="1"/>
      <c r="M34" t="s">
        <v>194</v>
      </c>
    </row>
    <row r="35" spans="1:19" s="15" customFormat="1" x14ac:dyDescent="0.25">
      <c r="A35" s="322" t="s">
        <v>46</v>
      </c>
      <c r="B35" s="322"/>
      <c r="C35" s="12">
        <f>SUM(C26:C34)</f>
        <v>398</v>
      </c>
      <c r="D35" s="12">
        <f>SUM(D26:D34)</f>
        <v>193</v>
      </c>
      <c r="E35" s="13">
        <f t="shared" si="4"/>
        <v>0.48492462311557788</v>
      </c>
      <c r="F35" s="12">
        <f>SUM(F26:F34)</f>
        <v>193</v>
      </c>
      <c r="G35" s="13">
        <f t="shared" si="5"/>
        <v>0.48492462311557788</v>
      </c>
      <c r="H35" s="12">
        <f>SUM(H26:H34)</f>
        <v>398</v>
      </c>
      <c r="I35" s="13">
        <f t="shared" si="6"/>
        <v>1</v>
      </c>
      <c r="J35" s="12">
        <f>SUM(J26:J34)</f>
        <v>119</v>
      </c>
      <c r="K35" s="13">
        <f t="shared" si="7"/>
        <v>0.29899497487437188</v>
      </c>
      <c r="L35" s="14"/>
    </row>
    <row r="36" spans="1:19" x14ac:dyDescent="0.25">
      <c r="A36" s="313" t="s">
        <v>15</v>
      </c>
      <c r="B36" s="314"/>
      <c r="C36" s="314"/>
      <c r="D36" s="314"/>
      <c r="E36" s="314"/>
      <c r="F36" s="314"/>
      <c r="G36" s="314"/>
      <c r="H36" s="314"/>
      <c r="I36" s="314"/>
      <c r="J36" s="314"/>
      <c r="K36" s="315"/>
      <c r="L36" s="1"/>
    </row>
    <row r="37" spans="1:19" x14ac:dyDescent="0.25">
      <c r="A37" s="16">
        <v>1</v>
      </c>
      <c r="B37" s="1" t="s">
        <v>56</v>
      </c>
      <c r="C37" s="16">
        <v>74</v>
      </c>
      <c r="D37" s="4">
        <v>74</v>
      </c>
      <c r="E37" s="5">
        <f t="shared" ref="E37:E44" si="8">D37/C37</f>
        <v>1</v>
      </c>
      <c r="F37" s="6">
        <v>74</v>
      </c>
      <c r="G37" s="7">
        <f t="shared" ref="G37:G44" si="9">F37/C37</f>
        <v>1</v>
      </c>
      <c r="H37" s="8">
        <v>74</v>
      </c>
      <c r="I37" s="9">
        <f t="shared" ref="I37:I44" si="10">H37/C37</f>
        <v>1</v>
      </c>
      <c r="J37" s="10">
        <v>32</v>
      </c>
      <c r="K37" s="11">
        <f t="shared" ref="K37:K44" si="11">J37/C37</f>
        <v>0.43243243243243246</v>
      </c>
      <c r="L37" s="1"/>
      <c r="M37" t="s">
        <v>144</v>
      </c>
    </row>
    <row r="38" spans="1:19" x14ac:dyDescent="0.25">
      <c r="A38" s="16">
        <v>2</v>
      </c>
      <c r="B38" s="1" t="s">
        <v>57</v>
      </c>
      <c r="C38" s="16">
        <v>224</v>
      </c>
      <c r="D38" s="4">
        <v>19</v>
      </c>
      <c r="E38" s="5">
        <f t="shared" si="8"/>
        <v>8.4821428571428575E-2</v>
      </c>
      <c r="F38" s="6">
        <v>19</v>
      </c>
      <c r="G38" s="7">
        <f t="shared" si="9"/>
        <v>8.4821428571428575E-2</v>
      </c>
      <c r="H38" s="8">
        <v>224</v>
      </c>
      <c r="I38" s="9">
        <f t="shared" si="10"/>
        <v>1</v>
      </c>
      <c r="J38" s="10">
        <v>0</v>
      </c>
      <c r="K38" s="11">
        <f t="shared" si="11"/>
        <v>0</v>
      </c>
      <c r="L38" s="1"/>
      <c r="M38" t="s">
        <v>144</v>
      </c>
    </row>
    <row r="39" spans="1:19" x14ac:dyDescent="0.25">
      <c r="A39" s="16">
        <v>3</v>
      </c>
      <c r="B39" s="1" t="s">
        <v>58</v>
      </c>
      <c r="C39" s="16">
        <v>93</v>
      </c>
      <c r="D39" s="4">
        <v>29</v>
      </c>
      <c r="E39" s="19">
        <f t="shared" si="8"/>
        <v>0.31182795698924731</v>
      </c>
      <c r="F39" s="6">
        <v>93</v>
      </c>
      <c r="G39" s="20">
        <f t="shared" si="9"/>
        <v>1</v>
      </c>
      <c r="H39" s="8">
        <v>93</v>
      </c>
      <c r="I39" s="21">
        <f t="shared" si="10"/>
        <v>1</v>
      </c>
      <c r="J39" s="10">
        <v>16</v>
      </c>
      <c r="K39" s="11">
        <f t="shared" si="11"/>
        <v>0.17204301075268819</v>
      </c>
      <c r="L39" s="1"/>
      <c r="M39" t="s">
        <v>144</v>
      </c>
    </row>
    <row r="40" spans="1:19" x14ac:dyDescent="0.25">
      <c r="A40" s="16">
        <v>4</v>
      </c>
      <c r="B40" s="1" t="s">
        <v>59</v>
      </c>
      <c r="C40" s="16">
        <v>67</v>
      </c>
      <c r="D40" s="4">
        <v>17</v>
      </c>
      <c r="E40" s="5">
        <f t="shared" si="8"/>
        <v>0.2537313432835821</v>
      </c>
      <c r="F40" s="6">
        <v>67</v>
      </c>
      <c r="G40" s="7">
        <f t="shared" si="9"/>
        <v>1</v>
      </c>
      <c r="H40" s="8">
        <v>67</v>
      </c>
      <c r="I40" s="9">
        <f t="shared" si="10"/>
        <v>1</v>
      </c>
      <c r="J40" s="10">
        <v>16</v>
      </c>
      <c r="K40" s="11">
        <f t="shared" si="11"/>
        <v>0.23880597014925373</v>
      </c>
      <c r="L40" s="1"/>
      <c r="M40" t="s">
        <v>144</v>
      </c>
    </row>
    <row r="41" spans="1:19" x14ac:dyDescent="0.25">
      <c r="A41" s="16">
        <v>5</v>
      </c>
      <c r="B41" s="1" t="s">
        <v>60</v>
      </c>
      <c r="C41" s="16">
        <v>76</v>
      </c>
      <c r="D41" s="4">
        <v>30</v>
      </c>
      <c r="E41" s="5">
        <f t="shared" si="8"/>
        <v>0.39473684210526316</v>
      </c>
      <c r="F41" s="6">
        <v>76</v>
      </c>
      <c r="G41" s="7">
        <f t="shared" si="9"/>
        <v>1</v>
      </c>
      <c r="H41" s="8">
        <v>73</v>
      </c>
      <c r="I41" s="9">
        <f t="shared" si="10"/>
        <v>0.96052631578947367</v>
      </c>
      <c r="J41" s="10">
        <v>20</v>
      </c>
      <c r="K41" s="11">
        <f t="shared" si="11"/>
        <v>0.26315789473684209</v>
      </c>
      <c r="L41" s="1"/>
      <c r="M41" t="s">
        <v>144</v>
      </c>
    </row>
    <row r="42" spans="1:19" x14ac:dyDescent="0.25">
      <c r="A42" s="16">
        <v>6</v>
      </c>
      <c r="B42" s="1" t="s">
        <v>61</v>
      </c>
      <c r="C42" s="16">
        <v>77</v>
      </c>
      <c r="D42" s="4">
        <v>0</v>
      </c>
      <c r="E42" s="19">
        <f t="shared" si="8"/>
        <v>0</v>
      </c>
      <c r="F42" s="6">
        <v>0</v>
      </c>
      <c r="G42" s="20">
        <f t="shared" si="9"/>
        <v>0</v>
      </c>
      <c r="H42" s="8">
        <v>77</v>
      </c>
      <c r="I42" s="9">
        <f t="shared" si="10"/>
        <v>1</v>
      </c>
      <c r="J42" s="10">
        <v>67</v>
      </c>
      <c r="K42" s="11">
        <f t="shared" si="11"/>
        <v>0.87012987012987009</v>
      </c>
      <c r="L42" s="1"/>
      <c r="M42" t="s">
        <v>144</v>
      </c>
    </row>
    <row r="43" spans="1:19" x14ac:dyDescent="0.25">
      <c r="A43" s="16">
        <v>7</v>
      </c>
      <c r="B43" s="1" t="s">
        <v>62</v>
      </c>
      <c r="C43" s="16">
        <v>36</v>
      </c>
      <c r="D43" s="4">
        <v>36</v>
      </c>
      <c r="E43" s="5">
        <f t="shared" si="8"/>
        <v>1</v>
      </c>
      <c r="F43" s="6">
        <v>36</v>
      </c>
      <c r="G43" s="7">
        <f t="shared" si="9"/>
        <v>1</v>
      </c>
      <c r="H43" s="8">
        <v>36</v>
      </c>
      <c r="I43" s="9">
        <f t="shared" si="10"/>
        <v>1</v>
      </c>
      <c r="J43" s="10">
        <v>28</v>
      </c>
      <c r="K43" s="11">
        <f t="shared" si="11"/>
        <v>0.77777777777777779</v>
      </c>
      <c r="L43" s="1"/>
      <c r="M43" t="s">
        <v>144</v>
      </c>
    </row>
    <row r="44" spans="1:19" s="15" customFormat="1" x14ac:dyDescent="0.25">
      <c r="A44" s="322" t="s">
        <v>46</v>
      </c>
      <c r="B44" s="322"/>
      <c r="C44" s="12">
        <f>SUM(C37:C43)</f>
        <v>647</v>
      </c>
      <c r="D44" s="12">
        <f>SUM(D37:D43)</f>
        <v>205</v>
      </c>
      <c r="E44" s="13">
        <f t="shared" si="8"/>
        <v>0.31684698608964451</v>
      </c>
      <c r="F44" s="12">
        <f>SUM(F37:F43)</f>
        <v>365</v>
      </c>
      <c r="G44" s="13">
        <f t="shared" si="9"/>
        <v>0.56414219474497684</v>
      </c>
      <c r="H44" s="12">
        <f>SUM(H37:H43)</f>
        <v>644</v>
      </c>
      <c r="I44" s="13">
        <f t="shared" si="10"/>
        <v>0.99536321483771251</v>
      </c>
      <c r="J44" s="12">
        <f>SUM(J37:J43)</f>
        <v>179</v>
      </c>
      <c r="K44" s="13">
        <f t="shared" si="11"/>
        <v>0.27666151468315303</v>
      </c>
      <c r="L44" s="14"/>
      <c r="Q44" s="15">
        <v>170</v>
      </c>
      <c r="R44" s="15">
        <v>170</v>
      </c>
      <c r="S44" s="22">
        <f t="shared" ref="S44:S49" si="12">R44/Q44</f>
        <v>1</v>
      </c>
    </row>
    <row r="45" spans="1:19" x14ac:dyDescent="0.25">
      <c r="A45" s="320" t="s">
        <v>16</v>
      </c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1"/>
      <c r="Q45">
        <v>112</v>
      </c>
      <c r="R45">
        <v>111</v>
      </c>
      <c r="S45" s="22">
        <f t="shared" si="12"/>
        <v>0.9910714285714286</v>
      </c>
    </row>
    <row r="46" spans="1:19" x14ac:dyDescent="0.25">
      <c r="A46" s="16">
        <v>1</v>
      </c>
      <c r="B46" s="1" t="s">
        <v>63</v>
      </c>
      <c r="C46" s="16">
        <v>168</v>
      </c>
      <c r="D46" s="4">
        <v>122</v>
      </c>
      <c r="E46" s="5">
        <f t="shared" ref="E46:E51" si="13">D46/C46</f>
        <v>0.72619047619047616</v>
      </c>
      <c r="F46" s="6">
        <v>122</v>
      </c>
      <c r="G46" s="7">
        <f t="shared" ref="G46:G51" si="14">F46/C46</f>
        <v>0.72619047619047616</v>
      </c>
      <c r="H46" s="8">
        <v>168</v>
      </c>
      <c r="I46" s="9">
        <f t="shared" ref="I46:I51" si="15">H46/C46</f>
        <v>1</v>
      </c>
      <c r="J46" s="10">
        <v>168</v>
      </c>
      <c r="K46" s="11">
        <f>J46/H46</f>
        <v>1</v>
      </c>
      <c r="L46" s="1"/>
      <c r="M46" t="s">
        <v>144</v>
      </c>
      <c r="Q46">
        <v>81</v>
      </c>
      <c r="R46">
        <v>81</v>
      </c>
      <c r="S46" s="22">
        <f t="shared" si="12"/>
        <v>1</v>
      </c>
    </row>
    <row r="47" spans="1:19" x14ac:dyDescent="0.25">
      <c r="A47" s="16">
        <v>2</v>
      </c>
      <c r="B47" s="1" t="s">
        <v>64</v>
      </c>
      <c r="C47" s="16">
        <v>112</v>
      </c>
      <c r="D47" s="4">
        <v>90</v>
      </c>
      <c r="E47" s="5">
        <f t="shared" si="13"/>
        <v>0.8035714285714286</v>
      </c>
      <c r="F47" s="6">
        <v>90</v>
      </c>
      <c r="G47" s="7">
        <f t="shared" si="14"/>
        <v>0.8035714285714286</v>
      </c>
      <c r="H47" s="8">
        <v>112</v>
      </c>
      <c r="I47" s="9">
        <f t="shared" si="15"/>
        <v>1</v>
      </c>
      <c r="J47" s="10">
        <v>112</v>
      </c>
      <c r="K47" s="11">
        <f>J47/H47</f>
        <v>1</v>
      </c>
      <c r="L47" s="1"/>
      <c r="M47" t="s">
        <v>144</v>
      </c>
      <c r="Q47">
        <v>95</v>
      </c>
      <c r="R47">
        <v>95</v>
      </c>
      <c r="S47" s="22">
        <f t="shared" si="12"/>
        <v>1</v>
      </c>
    </row>
    <row r="48" spans="1:19" x14ac:dyDescent="0.25">
      <c r="A48" s="16">
        <v>3</v>
      </c>
      <c r="B48" s="1" t="s">
        <v>65</v>
      </c>
      <c r="C48" s="16">
        <v>77</v>
      </c>
      <c r="D48" s="4">
        <v>67</v>
      </c>
      <c r="E48" s="5">
        <f t="shared" si="13"/>
        <v>0.87012987012987009</v>
      </c>
      <c r="F48" s="6">
        <v>77</v>
      </c>
      <c r="G48" s="7">
        <f t="shared" si="14"/>
        <v>1</v>
      </c>
      <c r="H48" s="8">
        <v>77</v>
      </c>
      <c r="I48" s="9">
        <f t="shared" si="15"/>
        <v>1</v>
      </c>
      <c r="J48" s="10">
        <v>77</v>
      </c>
      <c r="K48" s="11">
        <f t="shared" ref="K48:K49" si="16">J48/H48</f>
        <v>1</v>
      </c>
      <c r="L48" s="1"/>
      <c r="M48" t="s">
        <v>144</v>
      </c>
      <c r="Q48">
        <v>48</v>
      </c>
      <c r="R48">
        <v>42</v>
      </c>
      <c r="S48" s="22">
        <f t="shared" si="12"/>
        <v>0.875</v>
      </c>
    </row>
    <row r="49" spans="1:19" x14ac:dyDescent="0.25">
      <c r="A49" s="16">
        <v>4</v>
      </c>
      <c r="B49" s="1" t="s">
        <v>66</v>
      </c>
      <c r="C49" s="16">
        <v>95</v>
      </c>
      <c r="D49" s="4">
        <v>95</v>
      </c>
      <c r="E49" s="5">
        <f t="shared" si="13"/>
        <v>1</v>
      </c>
      <c r="F49" s="6">
        <v>95</v>
      </c>
      <c r="G49" s="7">
        <f t="shared" si="14"/>
        <v>1</v>
      </c>
      <c r="H49" s="8">
        <v>95</v>
      </c>
      <c r="I49" s="9">
        <f t="shared" si="15"/>
        <v>1</v>
      </c>
      <c r="J49" s="10">
        <v>95</v>
      </c>
      <c r="K49" s="11">
        <f t="shared" si="16"/>
        <v>1</v>
      </c>
      <c r="L49" s="1"/>
      <c r="M49" t="s">
        <v>144</v>
      </c>
      <c r="Q49">
        <f>SUM(Q44:Q48)</f>
        <v>506</v>
      </c>
      <c r="R49">
        <f>SUM(R44:R48)</f>
        <v>499</v>
      </c>
      <c r="S49" s="22">
        <f t="shared" si="12"/>
        <v>0.98616600790513831</v>
      </c>
    </row>
    <row r="50" spans="1:19" x14ac:dyDescent="0.25">
      <c r="A50" s="16">
        <v>5</v>
      </c>
      <c r="B50" s="1" t="s">
        <v>67</v>
      </c>
      <c r="C50" s="16">
        <v>49</v>
      </c>
      <c r="D50" s="4">
        <v>49</v>
      </c>
      <c r="E50" s="5">
        <f t="shared" si="13"/>
        <v>1</v>
      </c>
      <c r="F50" s="6">
        <v>49</v>
      </c>
      <c r="G50" s="7">
        <f t="shared" si="14"/>
        <v>1</v>
      </c>
      <c r="H50" s="8">
        <v>49</v>
      </c>
      <c r="I50" s="9">
        <f t="shared" si="15"/>
        <v>1</v>
      </c>
      <c r="J50" s="10">
        <v>49</v>
      </c>
      <c r="K50" s="11">
        <f>J50/H50</f>
        <v>1</v>
      </c>
      <c r="L50" s="1"/>
      <c r="M50" t="s">
        <v>144</v>
      </c>
    </row>
    <row r="51" spans="1:19" s="15" customFormat="1" x14ac:dyDescent="0.25">
      <c r="A51" s="322" t="s">
        <v>46</v>
      </c>
      <c r="B51" s="322"/>
      <c r="C51" s="12">
        <f>SUM(C46:C50)</f>
        <v>501</v>
      </c>
      <c r="D51" s="12">
        <f>SUM(D46:D50)</f>
        <v>423</v>
      </c>
      <c r="E51" s="13">
        <f t="shared" si="13"/>
        <v>0.84431137724550898</v>
      </c>
      <c r="F51" s="12">
        <f>SUM(F46:F50)</f>
        <v>433</v>
      </c>
      <c r="G51" s="13">
        <f t="shared" si="14"/>
        <v>0.86427145708582831</v>
      </c>
      <c r="H51" s="12">
        <f>SUM(H46:H50)</f>
        <v>501</v>
      </c>
      <c r="I51" s="13">
        <f t="shared" si="15"/>
        <v>1</v>
      </c>
      <c r="J51" s="12">
        <f>SUM(J46:J50)</f>
        <v>501</v>
      </c>
      <c r="K51" s="13">
        <f>J51/C51</f>
        <v>1</v>
      </c>
      <c r="L51" s="14"/>
    </row>
    <row r="52" spans="1:19" x14ac:dyDescent="0.25">
      <c r="A52" s="313" t="s">
        <v>68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5"/>
      <c r="L52" s="1"/>
    </row>
    <row r="53" spans="1:19" x14ac:dyDescent="0.25">
      <c r="A53" s="16">
        <v>1</v>
      </c>
      <c r="B53" s="1" t="s">
        <v>69</v>
      </c>
      <c r="C53" s="16">
        <v>248</v>
      </c>
      <c r="D53" s="4">
        <v>177</v>
      </c>
      <c r="E53" s="19">
        <f>D53/C53</f>
        <v>0.71370967741935487</v>
      </c>
      <c r="F53" s="6">
        <v>245</v>
      </c>
      <c r="G53" s="20">
        <f t="shared" ref="G53:G71" si="17">F53/C53</f>
        <v>0.98790322580645162</v>
      </c>
      <c r="H53" s="8">
        <v>247</v>
      </c>
      <c r="I53" s="21">
        <f t="shared" ref="I53:I71" si="18">H53/C53</f>
        <v>0.99596774193548387</v>
      </c>
      <c r="J53" s="10">
        <v>142</v>
      </c>
      <c r="K53" s="11">
        <f t="shared" ref="K53:K71" si="19">J53/C53</f>
        <v>0.57258064516129037</v>
      </c>
      <c r="L53" s="1"/>
      <c r="M53" t="s">
        <v>197</v>
      </c>
    </row>
    <row r="54" spans="1:19" x14ac:dyDescent="0.25">
      <c r="A54" s="16">
        <v>2</v>
      </c>
      <c r="B54" s="1" t="s">
        <v>70</v>
      </c>
      <c r="C54" s="16">
        <v>74</v>
      </c>
      <c r="D54" s="4">
        <v>74</v>
      </c>
      <c r="E54" s="19">
        <f t="shared" ref="E54:E70" si="20">D54/C54</f>
        <v>1</v>
      </c>
      <c r="F54" s="6">
        <v>74</v>
      </c>
      <c r="G54" s="7">
        <f t="shared" si="17"/>
        <v>1</v>
      </c>
      <c r="H54" s="8">
        <v>74</v>
      </c>
      <c r="I54" s="9">
        <f t="shared" si="18"/>
        <v>1</v>
      </c>
      <c r="J54" s="10">
        <v>32</v>
      </c>
      <c r="K54" s="11">
        <f t="shared" si="19"/>
        <v>0.43243243243243246</v>
      </c>
      <c r="L54" s="1"/>
      <c r="M54" t="s">
        <v>194</v>
      </c>
    </row>
    <row r="55" spans="1:19" x14ac:dyDescent="0.25">
      <c r="A55" s="16">
        <v>3</v>
      </c>
      <c r="B55" s="1" t="s">
        <v>71</v>
      </c>
      <c r="C55" s="16">
        <v>61</v>
      </c>
      <c r="D55" s="4">
        <v>2</v>
      </c>
      <c r="E55" s="19">
        <f t="shared" si="20"/>
        <v>3.2786885245901641E-2</v>
      </c>
      <c r="F55" s="6">
        <v>61</v>
      </c>
      <c r="G55" s="7">
        <f t="shared" si="17"/>
        <v>1</v>
      </c>
      <c r="H55" s="8">
        <v>61</v>
      </c>
      <c r="I55" s="9">
        <f t="shared" si="18"/>
        <v>1</v>
      </c>
      <c r="J55" s="10">
        <v>47</v>
      </c>
      <c r="K55" s="11">
        <f t="shared" si="19"/>
        <v>0.77049180327868849</v>
      </c>
      <c r="L55" s="1"/>
      <c r="M55" t="s">
        <v>198</v>
      </c>
    </row>
    <row r="56" spans="1:19" x14ac:dyDescent="0.25">
      <c r="A56" s="16">
        <v>4</v>
      </c>
      <c r="B56" s="1" t="s">
        <v>72</v>
      </c>
      <c r="C56" s="16">
        <v>50</v>
      </c>
      <c r="D56" s="4">
        <v>41</v>
      </c>
      <c r="E56" s="19">
        <f t="shared" si="20"/>
        <v>0.82</v>
      </c>
      <c r="F56" s="6">
        <v>50</v>
      </c>
      <c r="G56" s="20">
        <f t="shared" si="17"/>
        <v>1</v>
      </c>
      <c r="H56" s="8">
        <v>50</v>
      </c>
      <c r="I56" s="9">
        <f t="shared" si="18"/>
        <v>1</v>
      </c>
      <c r="J56" s="10">
        <v>24</v>
      </c>
      <c r="K56" s="11">
        <f t="shared" si="19"/>
        <v>0.48</v>
      </c>
      <c r="L56" s="1"/>
      <c r="M56" t="s">
        <v>199</v>
      </c>
    </row>
    <row r="57" spans="1:19" x14ac:dyDescent="0.25">
      <c r="A57" s="16">
        <v>5</v>
      </c>
      <c r="B57" s="1" t="s">
        <v>73</v>
      </c>
      <c r="C57" s="16">
        <v>51</v>
      </c>
      <c r="D57" s="4">
        <v>21</v>
      </c>
      <c r="E57" s="19">
        <f t="shared" si="20"/>
        <v>0.41176470588235292</v>
      </c>
      <c r="F57" s="6">
        <v>51</v>
      </c>
      <c r="G57" s="7">
        <f t="shared" si="17"/>
        <v>1</v>
      </c>
      <c r="H57" s="8">
        <v>51</v>
      </c>
      <c r="I57" s="9">
        <f t="shared" si="18"/>
        <v>1</v>
      </c>
      <c r="J57" s="10">
        <v>51</v>
      </c>
      <c r="K57" s="11">
        <f t="shared" si="19"/>
        <v>1</v>
      </c>
      <c r="L57" s="1"/>
      <c r="M57" t="s">
        <v>200</v>
      </c>
    </row>
    <row r="58" spans="1:19" x14ac:dyDescent="0.25">
      <c r="A58" s="16">
        <v>6</v>
      </c>
      <c r="B58" s="1" t="s">
        <v>74</v>
      </c>
      <c r="C58" s="16">
        <v>22</v>
      </c>
      <c r="D58" s="4">
        <v>22</v>
      </c>
      <c r="E58" s="19">
        <f t="shared" si="20"/>
        <v>1</v>
      </c>
      <c r="F58" s="6">
        <v>22</v>
      </c>
      <c r="G58" s="7">
        <f t="shared" si="17"/>
        <v>1</v>
      </c>
      <c r="H58" s="8">
        <v>22</v>
      </c>
      <c r="I58" s="9">
        <f t="shared" si="18"/>
        <v>1</v>
      </c>
      <c r="J58" s="10">
        <v>20</v>
      </c>
      <c r="K58" s="11">
        <f t="shared" si="19"/>
        <v>0.90909090909090906</v>
      </c>
      <c r="L58" s="1"/>
      <c r="M58" t="s">
        <v>194</v>
      </c>
    </row>
    <row r="59" spans="1:19" x14ac:dyDescent="0.25">
      <c r="A59" s="16">
        <v>7</v>
      </c>
      <c r="B59" s="1" t="s">
        <v>75</v>
      </c>
      <c r="C59" s="16">
        <v>57</v>
      </c>
      <c r="D59" s="4">
        <v>11</v>
      </c>
      <c r="E59" s="19">
        <f t="shared" si="20"/>
        <v>0.19298245614035087</v>
      </c>
      <c r="F59" s="6">
        <v>57</v>
      </c>
      <c r="G59" s="7">
        <f t="shared" si="17"/>
        <v>1</v>
      </c>
      <c r="H59" s="8">
        <v>57</v>
      </c>
      <c r="I59" s="9">
        <f t="shared" si="18"/>
        <v>1</v>
      </c>
      <c r="J59" s="10">
        <v>29</v>
      </c>
      <c r="K59" s="11">
        <f t="shared" si="19"/>
        <v>0.50877192982456143</v>
      </c>
      <c r="L59" s="1"/>
      <c r="M59" t="s">
        <v>201</v>
      </c>
    </row>
    <row r="60" spans="1:19" x14ac:dyDescent="0.25">
      <c r="A60" s="16">
        <v>8</v>
      </c>
      <c r="B60" s="1" t="s">
        <v>76</v>
      </c>
      <c r="C60" s="16">
        <v>24</v>
      </c>
      <c r="D60" s="4">
        <v>0</v>
      </c>
      <c r="E60" s="19">
        <f t="shared" si="20"/>
        <v>0</v>
      </c>
      <c r="F60" s="6">
        <v>0</v>
      </c>
      <c r="G60" s="7">
        <f t="shared" si="17"/>
        <v>0</v>
      </c>
      <c r="H60" s="8">
        <v>0</v>
      </c>
      <c r="I60" s="9">
        <f t="shared" si="18"/>
        <v>0</v>
      </c>
      <c r="J60" s="10">
        <v>3</v>
      </c>
      <c r="K60" s="11">
        <f t="shared" si="19"/>
        <v>0.125</v>
      </c>
      <c r="L60" s="1"/>
      <c r="M60" t="s">
        <v>202</v>
      </c>
    </row>
    <row r="61" spans="1:19" x14ac:dyDescent="0.25">
      <c r="A61" s="16">
        <v>9</v>
      </c>
      <c r="B61" s="1" t="s">
        <v>77</v>
      </c>
      <c r="C61" s="16">
        <v>31</v>
      </c>
      <c r="D61" s="4">
        <v>31</v>
      </c>
      <c r="E61" s="19">
        <f t="shared" si="20"/>
        <v>1</v>
      </c>
      <c r="F61" s="6">
        <v>31</v>
      </c>
      <c r="G61" s="7">
        <f t="shared" si="17"/>
        <v>1</v>
      </c>
      <c r="H61" s="8">
        <v>31</v>
      </c>
      <c r="I61" s="9">
        <f t="shared" si="18"/>
        <v>1</v>
      </c>
      <c r="J61" s="10">
        <v>6</v>
      </c>
      <c r="K61" s="11">
        <f t="shared" si="19"/>
        <v>0.19354838709677419</v>
      </c>
      <c r="L61" s="1"/>
      <c r="M61" t="s">
        <v>194</v>
      </c>
    </row>
    <row r="62" spans="1:19" x14ac:dyDescent="0.25">
      <c r="A62" s="16">
        <v>10</v>
      </c>
      <c r="B62" s="1" t="s">
        <v>78</v>
      </c>
      <c r="C62" s="16">
        <v>9</v>
      </c>
      <c r="D62" s="4">
        <v>0</v>
      </c>
      <c r="E62" s="19">
        <f t="shared" si="20"/>
        <v>0</v>
      </c>
      <c r="F62" s="6">
        <v>0</v>
      </c>
      <c r="G62" s="7">
        <f t="shared" si="17"/>
        <v>0</v>
      </c>
      <c r="H62" s="8">
        <v>0</v>
      </c>
      <c r="I62" s="9">
        <f t="shared" si="18"/>
        <v>0</v>
      </c>
      <c r="J62" s="10">
        <v>1</v>
      </c>
      <c r="K62" s="11">
        <f t="shared" si="19"/>
        <v>0.1111111111111111</v>
      </c>
      <c r="L62" s="1"/>
      <c r="M62" t="s">
        <v>202</v>
      </c>
    </row>
    <row r="63" spans="1:19" x14ac:dyDescent="0.25">
      <c r="A63" s="16">
        <v>11</v>
      </c>
      <c r="B63" s="1" t="s">
        <v>79</v>
      </c>
      <c r="C63" s="16">
        <v>10</v>
      </c>
      <c r="D63" s="4">
        <v>7</v>
      </c>
      <c r="E63" s="19">
        <f t="shared" si="20"/>
        <v>0.7</v>
      </c>
      <c r="F63" s="6">
        <v>10</v>
      </c>
      <c r="G63" s="7">
        <f t="shared" si="17"/>
        <v>1</v>
      </c>
      <c r="H63" s="8">
        <v>10</v>
      </c>
      <c r="I63" s="9">
        <f t="shared" si="18"/>
        <v>1</v>
      </c>
      <c r="J63" s="10">
        <v>3</v>
      </c>
      <c r="K63" s="11">
        <f t="shared" si="19"/>
        <v>0.3</v>
      </c>
      <c r="L63" s="1"/>
      <c r="M63" t="s">
        <v>204</v>
      </c>
    </row>
    <row r="64" spans="1:19" x14ac:dyDescent="0.25">
      <c r="A64" s="16">
        <v>12</v>
      </c>
      <c r="B64" s="1" t="s">
        <v>80</v>
      </c>
      <c r="C64" s="16">
        <v>11</v>
      </c>
      <c r="D64" s="4">
        <v>11</v>
      </c>
      <c r="E64" s="19">
        <f t="shared" si="20"/>
        <v>1</v>
      </c>
      <c r="F64" s="6">
        <v>11</v>
      </c>
      <c r="G64" s="7">
        <f t="shared" si="17"/>
        <v>1</v>
      </c>
      <c r="H64" s="8">
        <v>11</v>
      </c>
      <c r="I64" s="9">
        <f t="shared" si="18"/>
        <v>1</v>
      </c>
      <c r="J64" s="10">
        <v>11</v>
      </c>
      <c r="K64" s="11">
        <f t="shared" si="19"/>
        <v>1</v>
      </c>
      <c r="L64" s="1"/>
      <c r="M64" t="s">
        <v>194</v>
      </c>
    </row>
    <row r="65" spans="1:13" x14ac:dyDescent="0.25">
      <c r="A65" s="16">
        <v>13</v>
      </c>
      <c r="B65" s="1" t="s">
        <v>81</v>
      </c>
      <c r="C65" s="16">
        <v>7</v>
      </c>
      <c r="D65" s="4">
        <v>7</v>
      </c>
      <c r="E65" s="19">
        <f t="shared" si="20"/>
        <v>1</v>
      </c>
      <c r="F65" s="6">
        <v>7</v>
      </c>
      <c r="G65" s="7">
        <f t="shared" si="17"/>
        <v>1</v>
      </c>
      <c r="H65" s="8">
        <v>7</v>
      </c>
      <c r="I65" s="9">
        <f t="shared" si="18"/>
        <v>1</v>
      </c>
      <c r="J65" s="10">
        <v>1</v>
      </c>
      <c r="K65" s="11">
        <f t="shared" si="19"/>
        <v>0.14285714285714285</v>
      </c>
      <c r="L65" s="1"/>
      <c r="M65" t="s">
        <v>194</v>
      </c>
    </row>
    <row r="66" spans="1:13" x14ac:dyDescent="0.25">
      <c r="A66" s="16">
        <v>14</v>
      </c>
      <c r="B66" s="1" t="s">
        <v>82</v>
      </c>
      <c r="C66" s="16">
        <v>8</v>
      </c>
      <c r="D66" s="4">
        <v>0</v>
      </c>
      <c r="E66" s="19">
        <f t="shared" si="20"/>
        <v>0</v>
      </c>
      <c r="F66" s="6">
        <v>0</v>
      </c>
      <c r="G66" s="7">
        <f t="shared" si="17"/>
        <v>0</v>
      </c>
      <c r="H66" s="8">
        <v>0</v>
      </c>
      <c r="I66" s="9">
        <f t="shared" si="18"/>
        <v>0</v>
      </c>
      <c r="J66" s="10">
        <v>0</v>
      </c>
      <c r="K66" s="11">
        <f t="shared" si="19"/>
        <v>0</v>
      </c>
      <c r="L66" s="1"/>
      <c r="M66" t="s">
        <v>202</v>
      </c>
    </row>
    <row r="67" spans="1:13" x14ac:dyDescent="0.25">
      <c r="A67" s="16">
        <v>15</v>
      </c>
      <c r="B67" s="1" t="s">
        <v>83</v>
      </c>
      <c r="C67" s="16">
        <v>21</v>
      </c>
      <c r="D67" s="4">
        <v>0</v>
      </c>
      <c r="E67" s="19">
        <f t="shared" si="20"/>
        <v>0</v>
      </c>
      <c r="F67" s="6">
        <v>0</v>
      </c>
      <c r="G67" s="7">
        <f t="shared" si="17"/>
        <v>0</v>
      </c>
      <c r="H67" s="8">
        <v>0</v>
      </c>
      <c r="I67" s="9">
        <f t="shared" si="18"/>
        <v>0</v>
      </c>
      <c r="J67" s="10">
        <v>0</v>
      </c>
      <c r="K67" s="11">
        <f t="shared" si="19"/>
        <v>0</v>
      </c>
      <c r="L67" s="1"/>
      <c r="M67" t="s">
        <v>202</v>
      </c>
    </row>
    <row r="68" spans="1:13" x14ac:dyDescent="0.25">
      <c r="A68" s="16">
        <v>16</v>
      </c>
      <c r="B68" s="1" t="s">
        <v>84</v>
      </c>
      <c r="C68" s="16">
        <v>14</v>
      </c>
      <c r="D68" s="4">
        <v>14</v>
      </c>
      <c r="E68" s="19">
        <f t="shared" si="20"/>
        <v>1</v>
      </c>
      <c r="F68" s="6">
        <v>14</v>
      </c>
      <c r="G68" s="7">
        <f t="shared" si="17"/>
        <v>1</v>
      </c>
      <c r="H68" s="8">
        <v>14</v>
      </c>
      <c r="I68" s="9">
        <f t="shared" si="18"/>
        <v>1</v>
      </c>
      <c r="J68" s="10">
        <v>4</v>
      </c>
      <c r="K68" s="11">
        <f t="shared" si="19"/>
        <v>0.2857142857142857</v>
      </c>
      <c r="L68" s="1"/>
      <c r="M68" t="s">
        <v>153</v>
      </c>
    </row>
    <row r="69" spans="1:13" x14ac:dyDescent="0.25">
      <c r="A69" s="16">
        <v>17</v>
      </c>
      <c r="B69" s="1" t="s">
        <v>85</v>
      </c>
      <c r="C69" s="16">
        <v>6</v>
      </c>
      <c r="D69" s="4">
        <v>6</v>
      </c>
      <c r="E69" s="19">
        <f t="shared" si="20"/>
        <v>1</v>
      </c>
      <c r="F69" s="6">
        <v>6</v>
      </c>
      <c r="G69" s="7">
        <f t="shared" si="17"/>
        <v>1</v>
      </c>
      <c r="H69" s="8">
        <v>6</v>
      </c>
      <c r="I69" s="9">
        <f t="shared" si="18"/>
        <v>1</v>
      </c>
      <c r="J69" s="10">
        <v>0</v>
      </c>
      <c r="K69" s="11">
        <f t="shared" si="19"/>
        <v>0</v>
      </c>
      <c r="L69" s="1"/>
      <c r="M69" t="s">
        <v>153</v>
      </c>
    </row>
    <row r="70" spans="1:13" x14ac:dyDescent="0.25">
      <c r="A70" s="16">
        <v>18</v>
      </c>
      <c r="B70" s="1" t="s">
        <v>86</v>
      </c>
      <c r="C70" s="16">
        <v>3</v>
      </c>
      <c r="D70" s="4">
        <v>3</v>
      </c>
      <c r="E70" s="19">
        <f t="shared" si="20"/>
        <v>1</v>
      </c>
      <c r="F70" s="6">
        <v>3</v>
      </c>
      <c r="G70" s="7">
        <f t="shared" si="17"/>
        <v>1</v>
      </c>
      <c r="H70" s="8">
        <v>3</v>
      </c>
      <c r="I70" s="9">
        <f t="shared" si="18"/>
        <v>1</v>
      </c>
      <c r="J70" s="10">
        <v>0</v>
      </c>
      <c r="K70" s="11">
        <f t="shared" si="19"/>
        <v>0</v>
      </c>
      <c r="L70" s="1"/>
      <c r="M70" t="s">
        <v>153</v>
      </c>
    </row>
    <row r="71" spans="1:13" s="15" customFormat="1" x14ac:dyDescent="0.25">
      <c r="A71" s="322" t="s">
        <v>46</v>
      </c>
      <c r="B71" s="322"/>
      <c r="C71" s="12">
        <f>SUM(C53:C70)</f>
        <v>707</v>
      </c>
      <c r="D71" s="12">
        <f>SUM(D53:D70)</f>
        <v>427</v>
      </c>
      <c r="E71" s="13">
        <f>D71/C71</f>
        <v>0.60396039603960394</v>
      </c>
      <c r="F71" s="12">
        <f>SUM(F53:F70)</f>
        <v>642</v>
      </c>
      <c r="G71" s="13">
        <f t="shared" si="17"/>
        <v>0.90806223479490811</v>
      </c>
      <c r="H71" s="12">
        <f>SUM(H53:H70)</f>
        <v>644</v>
      </c>
      <c r="I71" s="13">
        <f t="shared" si="18"/>
        <v>0.91089108910891092</v>
      </c>
      <c r="J71" s="12">
        <f>SUM(J53:J70)</f>
        <v>374</v>
      </c>
      <c r="K71" s="13">
        <f t="shared" si="19"/>
        <v>0.52899575671852894</v>
      </c>
      <c r="L71" s="14"/>
    </row>
    <row r="72" spans="1:13" x14ac:dyDescent="0.25">
      <c r="A72" s="313" t="s">
        <v>18</v>
      </c>
      <c r="B72" s="314"/>
      <c r="C72" s="314"/>
      <c r="D72" s="314"/>
      <c r="E72" s="314"/>
      <c r="F72" s="314"/>
      <c r="G72" s="314"/>
      <c r="H72" s="314"/>
      <c r="I72" s="314"/>
      <c r="J72" s="314"/>
      <c r="K72" s="314"/>
      <c r="L72" s="26"/>
    </row>
    <row r="73" spans="1:13" x14ac:dyDescent="0.25">
      <c r="A73" s="16">
        <v>1</v>
      </c>
      <c r="B73" s="1" t="s">
        <v>87</v>
      </c>
      <c r="C73" s="16">
        <v>57</v>
      </c>
      <c r="D73" s="4">
        <v>57</v>
      </c>
      <c r="E73" s="5">
        <f>D73/C73</f>
        <v>1</v>
      </c>
      <c r="F73" s="6">
        <v>57</v>
      </c>
      <c r="G73" s="7">
        <f t="shared" ref="G73:G85" si="21">F73/C73</f>
        <v>1</v>
      </c>
      <c r="H73" s="8">
        <v>57</v>
      </c>
      <c r="I73" s="9">
        <f t="shared" ref="I73:I85" si="22">H73/C73</f>
        <v>1</v>
      </c>
      <c r="J73" s="10">
        <v>7</v>
      </c>
      <c r="K73" s="11">
        <f t="shared" ref="K73:K85" si="23">J73/C73</f>
        <v>0.12280701754385964</v>
      </c>
      <c r="L73" s="1"/>
      <c r="M73" t="s">
        <v>205</v>
      </c>
    </row>
    <row r="74" spans="1:13" x14ac:dyDescent="0.25">
      <c r="A74" s="16">
        <v>2</v>
      </c>
      <c r="B74" s="1" t="s">
        <v>88</v>
      </c>
      <c r="C74" s="16">
        <v>102</v>
      </c>
      <c r="D74" s="4">
        <v>102</v>
      </c>
      <c r="E74" s="5">
        <f t="shared" ref="E74:E84" si="24">D74/C74</f>
        <v>1</v>
      </c>
      <c r="F74" s="6">
        <v>102</v>
      </c>
      <c r="G74" s="7">
        <f t="shared" si="21"/>
        <v>1</v>
      </c>
      <c r="H74" s="8">
        <v>102</v>
      </c>
      <c r="I74" s="9">
        <f t="shared" si="22"/>
        <v>1</v>
      </c>
      <c r="J74" s="10">
        <v>21</v>
      </c>
      <c r="K74" s="11">
        <f t="shared" si="23"/>
        <v>0.20588235294117646</v>
      </c>
      <c r="L74" s="1"/>
      <c r="M74" t="s">
        <v>205</v>
      </c>
    </row>
    <row r="75" spans="1:13" x14ac:dyDescent="0.25">
      <c r="A75" s="16">
        <v>3</v>
      </c>
      <c r="B75" s="1" t="s">
        <v>89</v>
      </c>
      <c r="C75" s="16">
        <v>13</v>
      </c>
      <c r="D75" s="4">
        <v>13</v>
      </c>
      <c r="E75" s="5">
        <f t="shared" si="24"/>
        <v>1</v>
      </c>
      <c r="F75" s="6">
        <v>13</v>
      </c>
      <c r="G75" s="7">
        <f t="shared" si="21"/>
        <v>1</v>
      </c>
      <c r="H75" s="8">
        <v>13</v>
      </c>
      <c r="I75" s="9">
        <f t="shared" si="22"/>
        <v>1</v>
      </c>
      <c r="J75" s="10">
        <v>5</v>
      </c>
      <c r="K75" s="11">
        <f t="shared" si="23"/>
        <v>0.38461538461538464</v>
      </c>
      <c r="L75" s="1"/>
      <c r="M75" t="s">
        <v>205</v>
      </c>
    </row>
    <row r="76" spans="1:13" x14ac:dyDescent="0.25">
      <c r="A76" s="16">
        <v>4</v>
      </c>
      <c r="B76" s="1" t="s">
        <v>90</v>
      </c>
      <c r="C76" s="16">
        <v>24</v>
      </c>
      <c r="D76" s="4">
        <v>24</v>
      </c>
      <c r="E76" s="5">
        <f t="shared" si="24"/>
        <v>1</v>
      </c>
      <c r="F76" s="6">
        <v>24</v>
      </c>
      <c r="G76" s="7">
        <f t="shared" si="21"/>
        <v>1</v>
      </c>
      <c r="H76" s="8">
        <v>24</v>
      </c>
      <c r="I76" s="9">
        <f t="shared" si="22"/>
        <v>1</v>
      </c>
      <c r="J76" s="10">
        <v>2</v>
      </c>
      <c r="K76" s="11">
        <f t="shared" si="23"/>
        <v>8.3333333333333329E-2</v>
      </c>
      <c r="L76" s="1"/>
      <c r="M76" t="s">
        <v>205</v>
      </c>
    </row>
    <row r="77" spans="1:13" x14ac:dyDescent="0.25">
      <c r="A77" s="16">
        <v>5</v>
      </c>
      <c r="B77" s="1" t="s">
        <v>91</v>
      </c>
      <c r="C77" s="16">
        <v>167</v>
      </c>
      <c r="D77" s="4">
        <v>167</v>
      </c>
      <c r="E77" s="5">
        <f t="shared" si="24"/>
        <v>1</v>
      </c>
      <c r="F77" s="6">
        <v>167</v>
      </c>
      <c r="G77" s="7">
        <f t="shared" si="21"/>
        <v>1</v>
      </c>
      <c r="H77" s="8">
        <v>167</v>
      </c>
      <c r="I77" s="9">
        <f t="shared" si="22"/>
        <v>1</v>
      </c>
      <c r="J77" s="10">
        <v>97</v>
      </c>
      <c r="K77" s="11">
        <f t="shared" si="23"/>
        <v>0.58083832335329344</v>
      </c>
      <c r="L77" s="1"/>
      <c r="M77" t="s">
        <v>208</v>
      </c>
    </row>
    <row r="78" spans="1:13" x14ac:dyDescent="0.25">
      <c r="A78" s="16">
        <v>6</v>
      </c>
      <c r="B78" s="1" t="s">
        <v>92</v>
      </c>
      <c r="C78" s="16">
        <v>55</v>
      </c>
      <c r="D78" s="4">
        <v>55</v>
      </c>
      <c r="E78" s="5">
        <f t="shared" si="24"/>
        <v>1</v>
      </c>
      <c r="F78" s="6">
        <v>55</v>
      </c>
      <c r="G78" s="7">
        <f t="shared" si="21"/>
        <v>1</v>
      </c>
      <c r="H78" s="8">
        <v>55</v>
      </c>
      <c r="I78" s="9">
        <f t="shared" si="22"/>
        <v>1</v>
      </c>
      <c r="J78" s="10">
        <v>52</v>
      </c>
      <c r="K78" s="11">
        <f t="shared" si="23"/>
        <v>0.94545454545454544</v>
      </c>
      <c r="L78" s="1"/>
      <c r="M78" t="s">
        <v>144</v>
      </c>
    </row>
    <row r="79" spans="1:13" x14ac:dyDescent="0.25">
      <c r="A79" s="16">
        <v>7</v>
      </c>
      <c r="B79" s="1" t="s">
        <v>93</v>
      </c>
      <c r="C79" s="16">
        <v>36</v>
      </c>
      <c r="D79" s="4">
        <v>36</v>
      </c>
      <c r="E79" s="5">
        <f t="shared" si="24"/>
        <v>1</v>
      </c>
      <c r="F79" s="6">
        <v>36</v>
      </c>
      <c r="G79" s="7">
        <f t="shared" si="21"/>
        <v>1</v>
      </c>
      <c r="H79" s="8">
        <v>36</v>
      </c>
      <c r="I79" s="9">
        <f t="shared" si="22"/>
        <v>1</v>
      </c>
      <c r="J79" s="10">
        <v>20</v>
      </c>
      <c r="K79" s="11">
        <f t="shared" si="23"/>
        <v>0.55555555555555558</v>
      </c>
      <c r="L79" s="1"/>
      <c r="M79" t="s">
        <v>205</v>
      </c>
    </row>
    <row r="80" spans="1:13" x14ac:dyDescent="0.25">
      <c r="A80" s="16">
        <v>8</v>
      </c>
      <c r="B80" s="1" t="s">
        <v>94</v>
      </c>
      <c r="C80" s="16">
        <v>25</v>
      </c>
      <c r="D80" s="4">
        <v>25</v>
      </c>
      <c r="E80" s="5">
        <f t="shared" si="24"/>
        <v>1</v>
      </c>
      <c r="F80" s="6">
        <v>25</v>
      </c>
      <c r="G80" s="7">
        <f t="shared" si="21"/>
        <v>1</v>
      </c>
      <c r="H80" s="8">
        <v>25</v>
      </c>
      <c r="I80" s="9">
        <f t="shared" si="22"/>
        <v>1</v>
      </c>
      <c r="J80" s="10">
        <v>23</v>
      </c>
      <c r="K80" s="11">
        <f t="shared" si="23"/>
        <v>0.92</v>
      </c>
      <c r="L80" s="1"/>
      <c r="M80" t="s">
        <v>205</v>
      </c>
    </row>
    <row r="81" spans="1:13" x14ac:dyDescent="0.25">
      <c r="A81" s="16">
        <v>9</v>
      </c>
      <c r="B81" s="1" t="s">
        <v>95</v>
      </c>
      <c r="C81" s="16">
        <v>58</v>
      </c>
      <c r="D81" s="4">
        <v>58</v>
      </c>
      <c r="E81" s="5">
        <f t="shared" si="24"/>
        <v>1</v>
      </c>
      <c r="F81" s="6">
        <v>58</v>
      </c>
      <c r="G81" s="7">
        <f t="shared" si="21"/>
        <v>1</v>
      </c>
      <c r="H81" s="8">
        <v>58</v>
      </c>
      <c r="I81" s="9">
        <f t="shared" si="22"/>
        <v>1</v>
      </c>
      <c r="J81" s="10">
        <v>4</v>
      </c>
      <c r="K81" s="11">
        <f t="shared" si="23"/>
        <v>6.8965517241379309E-2</v>
      </c>
      <c r="L81" s="1"/>
      <c r="M81" t="s">
        <v>205</v>
      </c>
    </row>
    <row r="82" spans="1:13" x14ac:dyDescent="0.25">
      <c r="A82" s="16">
        <v>10</v>
      </c>
      <c r="B82" s="1" t="s">
        <v>96</v>
      </c>
      <c r="C82" s="16">
        <v>110</v>
      </c>
      <c r="D82" s="4">
        <v>110</v>
      </c>
      <c r="E82" s="5">
        <f t="shared" si="24"/>
        <v>1</v>
      </c>
      <c r="F82" s="6">
        <v>110</v>
      </c>
      <c r="G82" s="7">
        <f t="shared" si="21"/>
        <v>1</v>
      </c>
      <c r="H82" s="8">
        <v>110</v>
      </c>
      <c r="I82" s="9">
        <f t="shared" si="22"/>
        <v>1</v>
      </c>
      <c r="J82" s="10">
        <v>79</v>
      </c>
      <c r="K82" s="11">
        <f t="shared" si="23"/>
        <v>0.71818181818181814</v>
      </c>
      <c r="L82" s="1"/>
      <c r="M82" t="s">
        <v>210</v>
      </c>
    </row>
    <row r="83" spans="1:13" x14ac:dyDescent="0.25">
      <c r="A83" s="16">
        <v>11</v>
      </c>
      <c r="B83" s="1" t="s">
        <v>97</v>
      </c>
      <c r="C83" s="16">
        <v>25</v>
      </c>
      <c r="D83" s="4">
        <v>25</v>
      </c>
      <c r="E83" s="5">
        <f t="shared" si="24"/>
        <v>1</v>
      </c>
      <c r="F83" s="6">
        <v>25</v>
      </c>
      <c r="G83" s="7">
        <f t="shared" si="21"/>
        <v>1</v>
      </c>
      <c r="H83" s="8">
        <v>25</v>
      </c>
      <c r="I83" s="9">
        <f t="shared" si="22"/>
        <v>1</v>
      </c>
      <c r="J83" s="10">
        <v>3</v>
      </c>
      <c r="K83" s="11">
        <f t="shared" si="23"/>
        <v>0.12</v>
      </c>
      <c r="L83" s="1"/>
      <c r="M83" t="s">
        <v>205</v>
      </c>
    </row>
    <row r="84" spans="1:13" x14ac:dyDescent="0.25">
      <c r="A84" s="16">
        <v>12</v>
      </c>
      <c r="B84" s="1" t="s">
        <v>98</v>
      </c>
      <c r="C84" s="16">
        <v>28</v>
      </c>
      <c r="D84" s="4">
        <v>28</v>
      </c>
      <c r="E84" s="5">
        <f t="shared" si="24"/>
        <v>1</v>
      </c>
      <c r="F84" s="6">
        <v>28</v>
      </c>
      <c r="G84" s="7">
        <f t="shared" si="21"/>
        <v>1</v>
      </c>
      <c r="H84" s="8">
        <v>28</v>
      </c>
      <c r="I84" s="9">
        <f t="shared" si="22"/>
        <v>1</v>
      </c>
      <c r="J84" s="10">
        <v>2</v>
      </c>
      <c r="K84" s="11">
        <f t="shared" si="23"/>
        <v>7.1428571428571425E-2</v>
      </c>
      <c r="L84" s="1"/>
      <c r="M84" t="s">
        <v>205</v>
      </c>
    </row>
    <row r="85" spans="1:13" s="15" customFormat="1" x14ac:dyDescent="0.25">
      <c r="A85" s="322" t="s">
        <v>46</v>
      </c>
      <c r="B85" s="322"/>
      <c r="C85" s="12">
        <f>SUM(C73:C84)</f>
        <v>700</v>
      </c>
      <c r="D85" s="12">
        <f>SUM(D73:D84)</f>
        <v>700</v>
      </c>
      <c r="E85" s="13">
        <f>D85/C85</f>
        <v>1</v>
      </c>
      <c r="F85" s="12">
        <f>SUM(F73:F84)</f>
        <v>700</v>
      </c>
      <c r="G85" s="13">
        <f t="shared" si="21"/>
        <v>1</v>
      </c>
      <c r="H85" s="12">
        <f>SUM(H73:H84)</f>
        <v>700</v>
      </c>
      <c r="I85" s="13">
        <f t="shared" si="22"/>
        <v>1</v>
      </c>
      <c r="J85" s="12">
        <f>SUM(J73:J84)</f>
        <v>315</v>
      </c>
      <c r="K85" s="13">
        <f t="shared" si="23"/>
        <v>0.45</v>
      </c>
      <c r="L85" s="14"/>
    </row>
    <row r="86" spans="1:13" x14ac:dyDescent="0.25">
      <c r="A86" s="313" t="s">
        <v>19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5"/>
      <c r="L86" s="1"/>
    </row>
    <row r="87" spans="1:13" x14ac:dyDescent="0.25">
      <c r="A87" s="16">
        <v>1</v>
      </c>
      <c r="B87" s="1" t="s">
        <v>99</v>
      </c>
      <c r="C87" s="16">
        <v>76</v>
      </c>
      <c r="D87" s="4">
        <v>76</v>
      </c>
      <c r="E87" s="17">
        <f t="shared" ref="E87:E104" si="25">D87/C87</f>
        <v>1</v>
      </c>
      <c r="F87" s="18">
        <v>76</v>
      </c>
      <c r="G87" s="7">
        <f t="shared" ref="G87:G104" si="26">F87/C87</f>
        <v>1</v>
      </c>
      <c r="H87" s="8">
        <v>76</v>
      </c>
      <c r="I87" s="23">
        <f t="shared" ref="I87:I104" si="27">H87/C87</f>
        <v>1</v>
      </c>
      <c r="J87" s="10">
        <v>76</v>
      </c>
      <c r="K87" s="24">
        <f t="shared" ref="K87:K104" si="28">J87/C87</f>
        <v>1</v>
      </c>
      <c r="M87" t="s">
        <v>153</v>
      </c>
    </row>
    <row r="88" spans="1:13" x14ac:dyDescent="0.25">
      <c r="A88" s="16">
        <v>2</v>
      </c>
      <c r="B88" s="1" t="s">
        <v>100</v>
      </c>
      <c r="C88" s="16">
        <v>62</v>
      </c>
      <c r="D88" s="4">
        <v>62</v>
      </c>
      <c r="E88" s="17">
        <f t="shared" si="25"/>
        <v>1</v>
      </c>
      <c r="F88" s="18">
        <v>62</v>
      </c>
      <c r="G88" s="7">
        <f t="shared" si="26"/>
        <v>1</v>
      </c>
      <c r="H88" s="8">
        <v>62</v>
      </c>
      <c r="I88" s="23">
        <f t="shared" si="27"/>
        <v>1</v>
      </c>
      <c r="J88" s="10">
        <v>28</v>
      </c>
      <c r="K88" s="24">
        <f t="shared" si="28"/>
        <v>0.45161290322580644</v>
      </c>
      <c r="M88" t="s">
        <v>153</v>
      </c>
    </row>
    <row r="89" spans="1:13" x14ac:dyDescent="0.25">
      <c r="A89" s="16">
        <v>3</v>
      </c>
      <c r="B89" s="1" t="s">
        <v>101</v>
      </c>
      <c r="C89" s="16">
        <v>27</v>
      </c>
      <c r="D89" s="4">
        <v>27</v>
      </c>
      <c r="E89" s="17">
        <f t="shared" si="25"/>
        <v>1</v>
      </c>
      <c r="F89" s="18">
        <v>27</v>
      </c>
      <c r="G89" s="7">
        <f t="shared" si="26"/>
        <v>1</v>
      </c>
      <c r="H89" s="8">
        <v>27</v>
      </c>
      <c r="I89" s="23">
        <f t="shared" si="27"/>
        <v>1</v>
      </c>
      <c r="J89" s="10">
        <v>2</v>
      </c>
      <c r="K89" s="24">
        <f t="shared" si="28"/>
        <v>7.407407407407407E-2</v>
      </c>
      <c r="M89" t="s">
        <v>144</v>
      </c>
    </row>
    <row r="90" spans="1:13" x14ac:dyDescent="0.25">
      <c r="A90" s="16">
        <v>4</v>
      </c>
      <c r="B90" s="1" t="s">
        <v>102</v>
      </c>
      <c r="C90" s="16">
        <v>21</v>
      </c>
      <c r="D90" s="4">
        <v>21</v>
      </c>
      <c r="E90" s="17">
        <f t="shared" si="25"/>
        <v>1</v>
      </c>
      <c r="F90" s="18">
        <v>21</v>
      </c>
      <c r="G90" s="7">
        <f t="shared" si="26"/>
        <v>1</v>
      </c>
      <c r="H90" s="8">
        <v>21</v>
      </c>
      <c r="I90" s="23">
        <f t="shared" si="27"/>
        <v>1</v>
      </c>
      <c r="J90" s="10">
        <v>15</v>
      </c>
      <c r="K90" s="24">
        <f t="shared" si="28"/>
        <v>0.7142857142857143</v>
      </c>
      <c r="M90" t="s">
        <v>144</v>
      </c>
    </row>
    <row r="91" spans="1:13" x14ac:dyDescent="0.25">
      <c r="A91" s="16">
        <v>5</v>
      </c>
      <c r="B91" s="1" t="s">
        <v>103</v>
      </c>
      <c r="C91" s="16">
        <v>17</v>
      </c>
      <c r="D91" s="4">
        <v>15</v>
      </c>
      <c r="E91" s="17">
        <f t="shared" si="25"/>
        <v>0.88235294117647056</v>
      </c>
      <c r="F91" s="18">
        <v>17</v>
      </c>
      <c r="G91" s="7">
        <f t="shared" si="26"/>
        <v>1</v>
      </c>
      <c r="H91" s="8">
        <v>17</v>
      </c>
      <c r="I91" s="23">
        <f t="shared" si="27"/>
        <v>1</v>
      </c>
      <c r="J91" s="10">
        <v>12</v>
      </c>
      <c r="K91" s="24">
        <f t="shared" si="28"/>
        <v>0.70588235294117652</v>
      </c>
      <c r="M91" t="s">
        <v>144</v>
      </c>
    </row>
    <row r="92" spans="1:13" x14ac:dyDescent="0.25">
      <c r="A92" s="16">
        <v>6</v>
      </c>
      <c r="B92" s="1" t="s">
        <v>104</v>
      </c>
      <c r="C92" s="16">
        <v>8</v>
      </c>
      <c r="D92" s="4">
        <v>8</v>
      </c>
      <c r="E92" s="17">
        <f t="shared" si="25"/>
        <v>1</v>
      </c>
      <c r="F92" s="18">
        <v>8</v>
      </c>
      <c r="G92" s="7">
        <f t="shared" si="26"/>
        <v>1</v>
      </c>
      <c r="H92" s="8">
        <v>8</v>
      </c>
      <c r="I92" s="23">
        <f t="shared" si="27"/>
        <v>1</v>
      </c>
      <c r="J92" s="10">
        <v>0</v>
      </c>
      <c r="K92" s="24">
        <f t="shared" si="28"/>
        <v>0</v>
      </c>
      <c r="M92" t="s">
        <v>144</v>
      </c>
    </row>
    <row r="93" spans="1:13" x14ac:dyDescent="0.25">
      <c r="A93" s="16">
        <v>7</v>
      </c>
      <c r="B93" s="1" t="s">
        <v>105</v>
      </c>
      <c r="C93" s="16">
        <v>13</v>
      </c>
      <c r="D93" s="4">
        <v>13</v>
      </c>
      <c r="E93" s="17">
        <f t="shared" si="25"/>
        <v>1</v>
      </c>
      <c r="F93" s="18">
        <v>13</v>
      </c>
      <c r="G93" s="7">
        <f t="shared" si="26"/>
        <v>1</v>
      </c>
      <c r="H93" s="8">
        <v>13</v>
      </c>
      <c r="I93" s="23">
        <f t="shared" si="27"/>
        <v>1</v>
      </c>
      <c r="J93" s="10">
        <v>3</v>
      </c>
      <c r="K93" s="24">
        <f t="shared" si="28"/>
        <v>0.23076923076923078</v>
      </c>
      <c r="M93" t="s">
        <v>144</v>
      </c>
    </row>
    <row r="94" spans="1:13" x14ac:dyDescent="0.25">
      <c r="A94" s="16">
        <v>8</v>
      </c>
      <c r="B94" s="1" t="s">
        <v>106</v>
      </c>
      <c r="C94" s="16">
        <v>36</v>
      </c>
      <c r="D94" s="4">
        <v>36</v>
      </c>
      <c r="E94" s="17">
        <f t="shared" si="25"/>
        <v>1</v>
      </c>
      <c r="F94" s="18">
        <v>36</v>
      </c>
      <c r="G94" s="7">
        <f t="shared" si="26"/>
        <v>1</v>
      </c>
      <c r="H94" s="8">
        <v>36</v>
      </c>
      <c r="I94" s="23">
        <f t="shared" si="27"/>
        <v>1</v>
      </c>
      <c r="J94" s="10">
        <v>0</v>
      </c>
      <c r="K94" s="24">
        <f t="shared" si="28"/>
        <v>0</v>
      </c>
      <c r="M94" t="s">
        <v>144</v>
      </c>
    </row>
    <row r="95" spans="1:13" x14ac:dyDescent="0.25">
      <c r="A95" s="16">
        <v>9</v>
      </c>
      <c r="B95" s="1" t="s">
        <v>107</v>
      </c>
      <c r="C95" s="16">
        <v>9</v>
      </c>
      <c r="D95" s="4">
        <v>9</v>
      </c>
      <c r="E95" s="17">
        <f t="shared" si="25"/>
        <v>1</v>
      </c>
      <c r="F95" s="18">
        <v>9</v>
      </c>
      <c r="G95" s="7">
        <f t="shared" si="26"/>
        <v>1</v>
      </c>
      <c r="H95" s="8">
        <v>9</v>
      </c>
      <c r="I95" s="23">
        <f t="shared" si="27"/>
        <v>1</v>
      </c>
      <c r="J95" s="10">
        <v>0</v>
      </c>
      <c r="K95" s="24">
        <f t="shared" si="28"/>
        <v>0</v>
      </c>
      <c r="M95" t="s">
        <v>144</v>
      </c>
    </row>
    <row r="96" spans="1:13" x14ac:dyDescent="0.25">
      <c r="A96" s="16">
        <v>10</v>
      </c>
      <c r="B96" s="1" t="s">
        <v>108</v>
      </c>
      <c r="C96" s="16">
        <v>5</v>
      </c>
      <c r="D96" s="4">
        <v>5</v>
      </c>
      <c r="E96" s="17">
        <f t="shared" si="25"/>
        <v>1</v>
      </c>
      <c r="F96" s="18">
        <v>5</v>
      </c>
      <c r="G96" s="7">
        <f t="shared" si="26"/>
        <v>1</v>
      </c>
      <c r="H96" s="8">
        <v>5</v>
      </c>
      <c r="I96" s="23">
        <f t="shared" si="27"/>
        <v>1</v>
      </c>
      <c r="J96" s="10">
        <v>5</v>
      </c>
      <c r="K96" s="24">
        <f t="shared" si="28"/>
        <v>1</v>
      </c>
      <c r="M96" t="s">
        <v>144</v>
      </c>
    </row>
    <row r="97" spans="1:13" x14ac:dyDescent="0.25">
      <c r="A97" s="16">
        <v>11</v>
      </c>
      <c r="B97" s="1" t="s">
        <v>109</v>
      </c>
      <c r="C97" s="16">
        <v>11</v>
      </c>
      <c r="D97" s="4">
        <v>11</v>
      </c>
      <c r="E97" s="17">
        <f t="shared" si="25"/>
        <v>1</v>
      </c>
      <c r="F97" s="18">
        <v>11</v>
      </c>
      <c r="G97" s="7">
        <f t="shared" si="26"/>
        <v>1</v>
      </c>
      <c r="H97" s="8">
        <v>11</v>
      </c>
      <c r="I97" s="23">
        <f t="shared" si="27"/>
        <v>1</v>
      </c>
      <c r="J97" s="10">
        <v>3</v>
      </c>
      <c r="K97" s="24">
        <f t="shared" si="28"/>
        <v>0.27272727272727271</v>
      </c>
      <c r="M97" t="s">
        <v>144</v>
      </c>
    </row>
    <row r="98" spans="1:13" x14ac:dyDescent="0.25">
      <c r="A98" s="16">
        <v>12</v>
      </c>
      <c r="B98" s="1" t="s">
        <v>110</v>
      </c>
      <c r="C98" s="16">
        <v>2</v>
      </c>
      <c r="D98" s="4">
        <v>0</v>
      </c>
      <c r="E98" s="17">
        <f t="shared" si="25"/>
        <v>0</v>
      </c>
      <c r="F98" s="18">
        <v>0</v>
      </c>
      <c r="G98" s="7">
        <f t="shared" si="26"/>
        <v>0</v>
      </c>
      <c r="H98" s="8">
        <v>2</v>
      </c>
      <c r="I98" s="23">
        <f t="shared" si="27"/>
        <v>1</v>
      </c>
      <c r="J98" s="10">
        <v>0</v>
      </c>
      <c r="K98" s="24">
        <f t="shared" si="28"/>
        <v>0</v>
      </c>
      <c r="M98" t="s">
        <v>191</v>
      </c>
    </row>
    <row r="99" spans="1:13" x14ac:dyDescent="0.25">
      <c r="A99" s="16">
        <v>13</v>
      </c>
      <c r="B99" s="1" t="s">
        <v>111</v>
      </c>
      <c r="C99" s="16">
        <v>10</v>
      </c>
      <c r="D99" s="4">
        <v>10</v>
      </c>
      <c r="E99" s="17">
        <f t="shared" si="25"/>
        <v>1</v>
      </c>
      <c r="F99" s="18">
        <v>10</v>
      </c>
      <c r="G99" s="7">
        <f t="shared" si="26"/>
        <v>1</v>
      </c>
      <c r="H99" s="8">
        <v>10</v>
      </c>
      <c r="I99" s="23">
        <f t="shared" si="27"/>
        <v>1</v>
      </c>
      <c r="J99" s="10">
        <v>4</v>
      </c>
      <c r="K99" s="24">
        <f t="shared" si="28"/>
        <v>0.4</v>
      </c>
      <c r="M99" t="s">
        <v>144</v>
      </c>
    </row>
    <row r="100" spans="1:13" x14ac:dyDescent="0.25">
      <c r="A100" s="16">
        <v>14</v>
      </c>
      <c r="B100" s="1" t="s">
        <v>112</v>
      </c>
      <c r="C100" s="16">
        <v>15</v>
      </c>
      <c r="D100" s="4">
        <v>15</v>
      </c>
      <c r="E100" s="17">
        <f t="shared" si="25"/>
        <v>1</v>
      </c>
      <c r="F100" s="18">
        <v>15</v>
      </c>
      <c r="G100" s="7">
        <f t="shared" si="26"/>
        <v>1</v>
      </c>
      <c r="H100" s="8">
        <v>15</v>
      </c>
      <c r="I100" s="23">
        <f t="shared" si="27"/>
        <v>1</v>
      </c>
      <c r="J100" s="10">
        <v>0</v>
      </c>
      <c r="K100" s="24">
        <f t="shared" si="28"/>
        <v>0</v>
      </c>
      <c r="M100" t="s">
        <v>144</v>
      </c>
    </row>
    <row r="101" spans="1:13" x14ac:dyDescent="0.25">
      <c r="A101" s="16">
        <v>15</v>
      </c>
      <c r="B101" s="1" t="s">
        <v>113</v>
      </c>
      <c r="C101" s="16">
        <v>6</v>
      </c>
      <c r="D101" s="4">
        <v>6</v>
      </c>
      <c r="E101" s="17">
        <f t="shared" si="25"/>
        <v>1</v>
      </c>
      <c r="F101" s="18">
        <v>6</v>
      </c>
      <c r="G101" s="7">
        <f t="shared" si="26"/>
        <v>1</v>
      </c>
      <c r="H101" s="8">
        <v>6</v>
      </c>
      <c r="I101" s="23">
        <f t="shared" si="27"/>
        <v>1</v>
      </c>
      <c r="J101" s="10">
        <v>6</v>
      </c>
      <c r="K101" s="24">
        <f t="shared" si="28"/>
        <v>1</v>
      </c>
      <c r="M101" t="s">
        <v>144</v>
      </c>
    </row>
    <row r="102" spans="1:13" x14ac:dyDescent="0.25">
      <c r="A102" s="16">
        <v>16</v>
      </c>
      <c r="B102" s="1" t="s">
        <v>114</v>
      </c>
      <c r="C102" s="16">
        <v>47</v>
      </c>
      <c r="D102" s="4">
        <v>47</v>
      </c>
      <c r="E102" s="17">
        <f t="shared" si="25"/>
        <v>1</v>
      </c>
      <c r="F102" s="18">
        <v>47</v>
      </c>
      <c r="G102" s="7">
        <f t="shared" si="26"/>
        <v>1</v>
      </c>
      <c r="H102" s="8">
        <v>47</v>
      </c>
      <c r="I102" s="23">
        <f t="shared" si="27"/>
        <v>1</v>
      </c>
      <c r="J102" s="10">
        <v>0</v>
      </c>
      <c r="K102" s="24">
        <f t="shared" si="28"/>
        <v>0</v>
      </c>
      <c r="M102" t="s">
        <v>144</v>
      </c>
    </row>
    <row r="103" spans="1:13" x14ac:dyDescent="0.25">
      <c r="A103" s="16">
        <v>17</v>
      </c>
      <c r="B103" s="1" t="s">
        <v>115</v>
      </c>
      <c r="C103" s="16">
        <v>2</v>
      </c>
      <c r="D103" s="4">
        <v>2</v>
      </c>
      <c r="E103" s="17">
        <f t="shared" si="25"/>
        <v>1</v>
      </c>
      <c r="F103" s="18">
        <v>2</v>
      </c>
      <c r="G103" s="7">
        <f t="shared" si="26"/>
        <v>1</v>
      </c>
      <c r="H103" s="8">
        <v>2</v>
      </c>
      <c r="I103" s="23">
        <f t="shared" si="27"/>
        <v>1</v>
      </c>
      <c r="J103" s="10">
        <v>2</v>
      </c>
      <c r="K103" s="24">
        <f t="shared" si="28"/>
        <v>1</v>
      </c>
      <c r="M103" t="s">
        <v>144</v>
      </c>
    </row>
    <row r="104" spans="1:13" s="15" customFormat="1" x14ac:dyDescent="0.25">
      <c r="A104" s="322" t="s">
        <v>46</v>
      </c>
      <c r="B104" s="322"/>
      <c r="C104" s="12">
        <f>SUM(C87:C103)</f>
        <v>367</v>
      </c>
      <c r="D104" s="12">
        <f>SUM(D87:D103)</f>
        <v>363</v>
      </c>
      <c r="E104" s="13">
        <f t="shared" si="25"/>
        <v>0.98910081743869205</v>
      </c>
      <c r="F104" s="12">
        <f>SUM(F87:F103)</f>
        <v>365</v>
      </c>
      <c r="G104" s="13">
        <f t="shared" si="26"/>
        <v>0.99455040871934608</v>
      </c>
      <c r="H104" s="12">
        <f>SUM(H87:H103)</f>
        <v>367</v>
      </c>
      <c r="I104" s="13">
        <f t="shared" si="27"/>
        <v>1</v>
      </c>
      <c r="J104" s="12">
        <f>SUM(J87:J103)</f>
        <v>156</v>
      </c>
      <c r="K104" s="13">
        <f t="shared" si="28"/>
        <v>0.42506811989100818</v>
      </c>
    </row>
    <row r="105" spans="1:13" x14ac:dyDescent="0.25">
      <c r="A105" s="313" t="s">
        <v>116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5"/>
    </row>
    <row r="106" spans="1:13" x14ac:dyDescent="0.25">
      <c r="A106" s="16">
        <v>1</v>
      </c>
      <c r="B106" s="1" t="s">
        <v>117</v>
      </c>
      <c r="C106" s="16">
        <v>10</v>
      </c>
      <c r="D106" s="4">
        <v>10</v>
      </c>
      <c r="E106" s="17">
        <f t="shared" ref="E106:E126" si="29">D106/C106</f>
        <v>1</v>
      </c>
      <c r="F106" s="18">
        <v>10</v>
      </c>
      <c r="G106" s="7">
        <f t="shared" ref="G106:G126" si="30">F106/C106</f>
        <v>1</v>
      </c>
      <c r="H106" s="8">
        <v>10</v>
      </c>
      <c r="I106" s="23">
        <f t="shared" ref="I106:I126" si="31">H106/C106</f>
        <v>1</v>
      </c>
      <c r="J106" s="10">
        <v>0</v>
      </c>
      <c r="K106" s="24">
        <f t="shared" ref="K106:K126" si="32">J106/C106</f>
        <v>0</v>
      </c>
    </row>
    <row r="107" spans="1:13" x14ac:dyDescent="0.25">
      <c r="A107" s="16">
        <v>2</v>
      </c>
      <c r="B107" s="1" t="s">
        <v>118</v>
      </c>
      <c r="C107" s="16">
        <v>4</v>
      </c>
      <c r="D107" s="4">
        <v>4</v>
      </c>
      <c r="E107" s="17">
        <f t="shared" si="29"/>
        <v>1</v>
      </c>
      <c r="F107" s="18">
        <v>4</v>
      </c>
      <c r="G107" s="7">
        <f t="shared" si="30"/>
        <v>1</v>
      </c>
      <c r="H107" s="8">
        <v>4</v>
      </c>
      <c r="I107" s="23">
        <f t="shared" si="31"/>
        <v>1</v>
      </c>
      <c r="J107" s="10">
        <v>0</v>
      </c>
      <c r="K107" s="24">
        <f t="shared" si="32"/>
        <v>0</v>
      </c>
    </row>
    <row r="108" spans="1:13" x14ac:dyDescent="0.25">
      <c r="A108" s="16">
        <v>3</v>
      </c>
      <c r="B108" s="1" t="s">
        <v>119</v>
      </c>
      <c r="C108" s="16">
        <v>5</v>
      </c>
      <c r="D108" s="4">
        <v>5</v>
      </c>
      <c r="E108" s="17">
        <f t="shared" si="29"/>
        <v>1</v>
      </c>
      <c r="F108" s="18">
        <v>5</v>
      </c>
      <c r="G108" s="7">
        <f t="shared" si="30"/>
        <v>1</v>
      </c>
      <c r="H108" s="8">
        <v>5</v>
      </c>
      <c r="I108" s="23">
        <f t="shared" si="31"/>
        <v>1</v>
      </c>
      <c r="J108" s="10">
        <v>5</v>
      </c>
      <c r="K108" s="24">
        <f t="shared" si="32"/>
        <v>1</v>
      </c>
    </row>
    <row r="109" spans="1:13" x14ac:dyDescent="0.25">
      <c r="A109" s="16">
        <v>4</v>
      </c>
      <c r="B109" s="1" t="s">
        <v>120</v>
      </c>
      <c r="C109" s="16">
        <v>2</v>
      </c>
      <c r="D109" s="4">
        <v>2</v>
      </c>
      <c r="E109" s="17">
        <f t="shared" si="29"/>
        <v>1</v>
      </c>
      <c r="F109" s="18">
        <v>2</v>
      </c>
      <c r="G109" s="7">
        <f t="shared" si="30"/>
        <v>1</v>
      </c>
      <c r="H109" s="8">
        <v>2</v>
      </c>
      <c r="I109" s="23">
        <f t="shared" si="31"/>
        <v>1</v>
      </c>
      <c r="J109" s="10">
        <v>2</v>
      </c>
      <c r="K109" s="24">
        <f t="shared" si="32"/>
        <v>1</v>
      </c>
    </row>
    <row r="110" spans="1:13" x14ac:dyDescent="0.25">
      <c r="A110" s="16">
        <v>5</v>
      </c>
      <c r="B110" s="1" t="s">
        <v>121</v>
      </c>
      <c r="C110" s="16">
        <v>6</v>
      </c>
      <c r="D110" s="4">
        <v>6</v>
      </c>
      <c r="E110" s="17">
        <f t="shared" si="29"/>
        <v>1</v>
      </c>
      <c r="F110" s="18">
        <v>6</v>
      </c>
      <c r="G110" s="7">
        <f t="shared" si="30"/>
        <v>1</v>
      </c>
      <c r="H110" s="8">
        <v>6</v>
      </c>
      <c r="I110" s="23">
        <f t="shared" si="31"/>
        <v>1</v>
      </c>
      <c r="J110" s="10">
        <v>5</v>
      </c>
      <c r="K110" s="24">
        <f t="shared" si="32"/>
        <v>0.83333333333333337</v>
      </c>
    </row>
    <row r="111" spans="1:13" x14ac:dyDescent="0.25">
      <c r="A111" s="16">
        <v>6</v>
      </c>
      <c r="B111" s="1" t="s">
        <v>122</v>
      </c>
      <c r="C111" s="16">
        <v>27</v>
      </c>
      <c r="D111" s="4">
        <v>27</v>
      </c>
      <c r="E111" s="17">
        <f t="shared" si="29"/>
        <v>1</v>
      </c>
      <c r="F111" s="18">
        <v>27</v>
      </c>
      <c r="G111" s="7">
        <f t="shared" si="30"/>
        <v>1</v>
      </c>
      <c r="H111" s="8">
        <v>27</v>
      </c>
      <c r="I111" s="23">
        <f t="shared" si="31"/>
        <v>1</v>
      </c>
      <c r="J111" s="10">
        <v>0</v>
      </c>
      <c r="K111" s="24">
        <f t="shared" si="32"/>
        <v>0</v>
      </c>
    </row>
    <row r="112" spans="1:13" x14ac:dyDescent="0.25">
      <c r="A112" s="16">
        <v>7</v>
      </c>
      <c r="B112" s="1" t="s">
        <v>123</v>
      </c>
      <c r="C112" s="16">
        <v>17</v>
      </c>
      <c r="D112" s="4">
        <v>0</v>
      </c>
      <c r="E112" s="17">
        <f t="shared" si="29"/>
        <v>0</v>
      </c>
      <c r="F112" s="18">
        <v>17</v>
      </c>
      <c r="G112" s="7">
        <f t="shared" si="30"/>
        <v>1</v>
      </c>
      <c r="H112" s="8">
        <v>17</v>
      </c>
      <c r="I112" s="23">
        <f t="shared" si="31"/>
        <v>1</v>
      </c>
      <c r="J112" s="10">
        <v>0</v>
      </c>
      <c r="K112" s="24">
        <f t="shared" si="32"/>
        <v>0</v>
      </c>
      <c r="M112" t="s">
        <v>211</v>
      </c>
    </row>
    <row r="113" spans="1:13" x14ac:dyDescent="0.25">
      <c r="A113" s="16">
        <v>8</v>
      </c>
      <c r="B113" s="1" t="s">
        <v>124</v>
      </c>
      <c r="C113" s="16">
        <v>3</v>
      </c>
      <c r="D113" s="4">
        <v>0</v>
      </c>
      <c r="E113" s="17">
        <f t="shared" si="29"/>
        <v>0</v>
      </c>
      <c r="F113" s="18">
        <v>3</v>
      </c>
      <c r="G113" s="7">
        <f t="shared" si="30"/>
        <v>1</v>
      </c>
      <c r="H113" s="8">
        <v>3</v>
      </c>
      <c r="I113" s="23">
        <f t="shared" si="31"/>
        <v>1</v>
      </c>
      <c r="J113" s="10">
        <v>0</v>
      </c>
      <c r="K113" s="24">
        <f t="shared" si="32"/>
        <v>0</v>
      </c>
      <c r="M113" t="s">
        <v>211</v>
      </c>
    </row>
    <row r="114" spans="1:13" x14ac:dyDescent="0.25">
      <c r="A114" s="16">
        <v>9</v>
      </c>
      <c r="B114" s="1" t="s">
        <v>125</v>
      </c>
      <c r="C114" s="16">
        <v>4</v>
      </c>
      <c r="D114" s="4">
        <v>4</v>
      </c>
      <c r="E114" s="17">
        <f t="shared" si="29"/>
        <v>1</v>
      </c>
      <c r="F114" s="18">
        <v>4</v>
      </c>
      <c r="G114" s="7">
        <f t="shared" si="30"/>
        <v>1</v>
      </c>
      <c r="H114" s="8">
        <v>4</v>
      </c>
      <c r="I114" s="23">
        <f t="shared" si="31"/>
        <v>1</v>
      </c>
      <c r="J114" s="10">
        <v>0</v>
      </c>
      <c r="K114" s="24">
        <f t="shared" si="32"/>
        <v>0</v>
      </c>
    </row>
    <row r="115" spans="1:13" x14ac:dyDescent="0.25">
      <c r="A115" s="16">
        <v>10</v>
      </c>
      <c r="B115" s="1" t="s">
        <v>126</v>
      </c>
      <c r="C115" s="16">
        <v>3</v>
      </c>
      <c r="D115" s="4">
        <v>1</v>
      </c>
      <c r="E115" s="17">
        <f t="shared" si="29"/>
        <v>0.33333333333333331</v>
      </c>
      <c r="F115" s="18">
        <v>3</v>
      </c>
      <c r="G115" s="7">
        <f t="shared" si="30"/>
        <v>1</v>
      </c>
      <c r="H115" s="8">
        <v>3</v>
      </c>
      <c r="I115" s="23">
        <f t="shared" si="31"/>
        <v>1</v>
      </c>
      <c r="J115" s="10">
        <v>3</v>
      </c>
      <c r="K115" s="24">
        <f t="shared" si="32"/>
        <v>1</v>
      </c>
      <c r="M115" t="s">
        <v>212</v>
      </c>
    </row>
    <row r="116" spans="1:13" x14ac:dyDescent="0.25">
      <c r="A116" s="16">
        <v>11</v>
      </c>
      <c r="B116" s="1" t="s">
        <v>127</v>
      </c>
      <c r="C116" s="16">
        <v>10</v>
      </c>
      <c r="D116" s="4">
        <v>10</v>
      </c>
      <c r="E116" s="17">
        <f t="shared" si="29"/>
        <v>1</v>
      </c>
      <c r="F116" s="18">
        <v>10</v>
      </c>
      <c r="G116" s="7">
        <f t="shared" si="30"/>
        <v>1</v>
      </c>
      <c r="H116" s="8">
        <v>10</v>
      </c>
      <c r="I116" s="23">
        <f t="shared" si="31"/>
        <v>1</v>
      </c>
      <c r="J116" s="10">
        <v>5</v>
      </c>
      <c r="K116" s="24">
        <f t="shared" si="32"/>
        <v>0.5</v>
      </c>
    </row>
    <row r="117" spans="1:13" x14ac:dyDescent="0.25">
      <c r="A117" s="16">
        <v>12</v>
      </c>
      <c r="B117" s="1" t="s">
        <v>128</v>
      </c>
      <c r="C117" s="16">
        <v>4</v>
      </c>
      <c r="D117" s="4">
        <v>4</v>
      </c>
      <c r="E117" s="17">
        <f t="shared" si="29"/>
        <v>1</v>
      </c>
      <c r="F117" s="18">
        <v>4</v>
      </c>
      <c r="G117" s="7">
        <f t="shared" si="30"/>
        <v>1</v>
      </c>
      <c r="H117" s="8">
        <v>4</v>
      </c>
      <c r="I117" s="23">
        <f t="shared" si="31"/>
        <v>1</v>
      </c>
      <c r="J117" s="10">
        <v>0</v>
      </c>
      <c r="K117" s="24">
        <f t="shared" si="32"/>
        <v>0</v>
      </c>
    </row>
    <row r="118" spans="1:13" x14ac:dyDescent="0.25">
      <c r="A118" s="16">
        <v>13</v>
      </c>
      <c r="B118" s="1" t="s">
        <v>129</v>
      </c>
      <c r="C118" s="16">
        <v>2</v>
      </c>
      <c r="D118" s="4">
        <v>2</v>
      </c>
      <c r="E118" s="17">
        <f t="shared" si="29"/>
        <v>1</v>
      </c>
      <c r="F118" s="18">
        <v>2</v>
      </c>
      <c r="G118" s="7">
        <f t="shared" si="30"/>
        <v>1</v>
      </c>
      <c r="H118" s="8">
        <v>2</v>
      </c>
      <c r="I118" s="23">
        <f t="shared" si="31"/>
        <v>1</v>
      </c>
      <c r="J118" s="10">
        <v>0</v>
      </c>
      <c r="K118" s="24">
        <f t="shared" si="32"/>
        <v>0</v>
      </c>
    </row>
    <row r="119" spans="1:13" x14ac:dyDescent="0.25">
      <c r="A119" s="16">
        <v>14</v>
      </c>
      <c r="B119" s="1" t="s">
        <v>130</v>
      </c>
      <c r="C119" s="16">
        <v>3</v>
      </c>
      <c r="D119" s="4">
        <v>3</v>
      </c>
      <c r="E119" s="17">
        <f t="shared" si="29"/>
        <v>1</v>
      </c>
      <c r="F119" s="18">
        <v>3</v>
      </c>
      <c r="G119" s="7">
        <f t="shared" si="30"/>
        <v>1</v>
      </c>
      <c r="H119" s="8">
        <v>3</v>
      </c>
      <c r="I119" s="23">
        <f t="shared" si="31"/>
        <v>1</v>
      </c>
      <c r="J119" s="10">
        <v>3</v>
      </c>
      <c r="K119" s="24">
        <f t="shared" si="32"/>
        <v>1</v>
      </c>
    </row>
    <row r="120" spans="1:13" x14ac:dyDescent="0.25">
      <c r="A120" s="16">
        <v>15</v>
      </c>
      <c r="B120" s="1" t="s">
        <v>131</v>
      </c>
      <c r="C120" s="16">
        <v>3</v>
      </c>
      <c r="D120" s="4">
        <v>3</v>
      </c>
      <c r="E120" s="17">
        <f t="shared" si="29"/>
        <v>1</v>
      </c>
      <c r="F120" s="18">
        <v>3</v>
      </c>
      <c r="G120" s="7">
        <f t="shared" si="30"/>
        <v>1</v>
      </c>
      <c r="H120" s="8">
        <v>3</v>
      </c>
      <c r="I120" s="23">
        <f t="shared" si="31"/>
        <v>1</v>
      </c>
      <c r="J120" s="10">
        <v>1</v>
      </c>
      <c r="K120" s="24">
        <f t="shared" si="32"/>
        <v>0.33333333333333331</v>
      </c>
    </row>
    <row r="121" spans="1:13" x14ac:dyDescent="0.25">
      <c r="A121" s="16">
        <v>16</v>
      </c>
      <c r="B121" s="1" t="s">
        <v>132</v>
      </c>
      <c r="C121" s="16">
        <v>5</v>
      </c>
      <c r="D121" s="4">
        <v>5</v>
      </c>
      <c r="E121" s="17">
        <f t="shared" si="29"/>
        <v>1</v>
      </c>
      <c r="F121" s="18">
        <v>5</v>
      </c>
      <c r="G121" s="7">
        <f t="shared" si="30"/>
        <v>1</v>
      </c>
      <c r="H121" s="8">
        <v>5</v>
      </c>
      <c r="I121" s="23">
        <f t="shared" si="31"/>
        <v>1</v>
      </c>
      <c r="J121" s="10">
        <v>1</v>
      </c>
      <c r="K121" s="24">
        <f t="shared" si="32"/>
        <v>0.2</v>
      </c>
    </row>
    <row r="122" spans="1:13" x14ac:dyDescent="0.25">
      <c r="A122" s="16">
        <v>17</v>
      </c>
      <c r="B122" s="1" t="s">
        <v>133</v>
      </c>
      <c r="C122" s="16">
        <v>4</v>
      </c>
      <c r="D122" s="4">
        <v>0</v>
      </c>
      <c r="E122" s="17">
        <f t="shared" si="29"/>
        <v>0</v>
      </c>
      <c r="F122" s="18">
        <v>0</v>
      </c>
      <c r="G122" s="7">
        <f t="shared" si="30"/>
        <v>0</v>
      </c>
      <c r="H122" s="8">
        <v>0</v>
      </c>
      <c r="I122" s="23">
        <f t="shared" si="31"/>
        <v>0</v>
      </c>
      <c r="J122" s="10">
        <v>0</v>
      </c>
      <c r="K122" s="24">
        <f t="shared" si="32"/>
        <v>0</v>
      </c>
      <c r="M122" t="s">
        <v>213</v>
      </c>
    </row>
    <row r="123" spans="1:13" x14ac:dyDescent="0.25">
      <c r="A123" s="16">
        <v>18</v>
      </c>
      <c r="B123" s="1" t="s">
        <v>134</v>
      </c>
      <c r="C123" s="16">
        <v>5</v>
      </c>
      <c r="D123" s="4">
        <v>1</v>
      </c>
      <c r="E123" s="17">
        <f t="shared" si="29"/>
        <v>0.2</v>
      </c>
      <c r="F123" s="18">
        <v>5</v>
      </c>
      <c r="G123" s="7">
        <f t="shared" si="30"/>
        <v>1</v>
      </c>
      <c r="H123" s="8">
        <v>5</v>
      </c>
      <c r="I123" s="23">
        <f t="shared" si="31"/>
        <v>1</v>
      </c>
      <c r="J123" s="10">
        <v>0</v>
      </c>
      <c r="K123" s="24">
        <f t="shared" si="32"/>
        <v>0</v>
      </c>
      <c r="M123" t="s">
        <v>214</v>
      </c>
    </row>
    <row r="124" spans="1:13" x14ac:dyDescent="0.25">
      <c r="A124" s="16">
        <v>19</v>
      </c>
      <c r="B124" s="1" t="s">
        <v>135</v>
      </c>
      <c r="C124" s="16">
        <v>7</v>
      </c>
      <c r="D124" s="4">
        <v>0</v>
      </c>
      <c r="E124" s="17">
        <f t="shared" si="29"/>
        <v>0</v>
      </c>
      <c r="F124" s="18">
        <v>7</v>
      </c>
      <c r="G124" s="7">
        <f t="shared" si="30"/>
        <v>1</v>
      </c>
      <c r="H124" s="8">
        <v>7</v>
      </c>
      <c r="I124" s="23">
        <f t="shared" si="31"/>
        <v>1</v>
      </c>
      <c r="J124" s="10">
        <v>0</v>
      </c>
      <c r="K124" s="24">
        <f t="shared" si="32"/>
        <v>0</v>
      </c>
      <c r="M124" t="s">
        <v>215</v>
      </c>
    </row>
    <row r="125" spans="1:13" x14ac:dyDescent="0.25">
      <c r="A125" s="16">
        <v>20</v>
      </c>
      <c r="B125" s="1" t="s">
        <v>136</v>
      </c>
      <c r="C125" s="16">
        <v>3</v>
      </c>
      <c r="D125" s="4">
        <v>0</v>
      </c>
      <c r="E125" s="17">
        <f t="shared" si="29"/>
        <v>0</v>
      </c>
      <c r="F125" s="18">
        <v>3</v>
      </c>
      <c r="G125" s="7">
        <f t="shared" si="30"/>
        <v>1</v>
      </c>
      <c r="H125" s="8">
        <v>3</v>
      </c>
      <c r="I125" s="23">
        <f t="shared" si="31"/>
        <v>1</v>
      </c>
      <c r="J125" s="10">
        <v>0</v>
      </c>
      <c r="K125" s="24">
        <f t="shared" si="32"/>
        <v>0</v>
      </c>
      <c r="M125" t="s">
        <v>215</v>
      </c>
    </row>
    <row r="126" spans="1:13" s="15" customFormat="1" x14ac:dyDescent="0.25">
      <c r="A126" s="322" t="s">
        <v>46</v>
      </c>
      <c r="B126" s="322"/>
      <c r="C126" s="12">
        <f>SUM(C106:C125)</f>
        <v>127</v>
      </c>
      <c r="D126" s="12">
        <f>SUM(D106:D125)</f>
        <v>87</v>
      </c>
      <c r="E126" s="13">
        <f t="shared" si="29"/>
        <v>0.68503937007874016</v>
      </c>
      <c r="F126" s="12">
        <f>SUM(F106:F125)</f>
        <v>123</v>
      </c>
      <c r="G126" s="13">
        <f t="shared" si="30"/>
        <v>0.96850393700787396</v>
      </c>
      <c r="H126" s="12">
        <f>SUM(H106:H125)</f>
        <v>123</v>
      </c>
      <c r="I126" s="13">
        <f t="shared" si="31"/>
        <v>0.96850393700787396</v>
      </c>
      <c r="J126" s="12">
        <f>SUM(J106:J125)</f>
        <v>25</v>
      </c>
      <c r="K126" s="13">
        <f t="shared" si="32"/>
        <v>0.19685039370078741</v>
      </c>
    </row>
    <row r="127" spans="1:13" x14ac:dyDescent="0.25">
      <c r="A127" s="323" t="s">
        <v>21</v>
      </c>
      <c r="B127" s="323"/>
      <c r="C127" s="33">
        <f>C24+C35+C44+C51+C71+C85+C104+C126</f>
        <v>4222</v>
      </c>
      <c r="D127" s="33">
        <f>D24+D35+D44+D51+D71+D85+D104+D126</f>
        <v>2941</v>
      </c>
      <c r="E127" s="34">
        <f>D127/C127</f>
        <v>0.69658929417337756</v>
      </c>
      <c r="F127" s="33">
        <f>F24+F35+F44+F51+F71+F85+F104+F126</f>
        <v>3586</v>
      </c>
      <c r="G127" s="34">
        <f>F127/C127</f>
        <v>0.84936049265750824</v>
      </c>
      <c r="H127" s="33">
        <f>H24+H35+H44+H51+H71+H85+H104+H126</f>
        <v>4152</v>
      </c>
      <c r="I127" s="34">
        <f>H127/C127</f>
        <v>0.98342018000947418</v>
      </c>
      <c r="J127" s="33">
        <f>J24+J35+J44+J51+J71+J85+J104+J126</f>
        <v>1920</v>
      </c>
      <c r="K127" s="34">
        <f>J127/C127</f>
        <v>0.45476077688299382</v>
      </c>
    </row>
  </sheetData>
  <mergeCells count="30">
    <mergeCell ref="A1:K1"/>
    <mergeCell ref="A2:K2"/>
    <mergeCell ref="A3:K3"/>
    <mergeCell ref="A4:A5"/>
    <mergeCell ref="B4:B5"/>
    <mergeCell ref="C4:C5"/>
    <mergeCell ref="D4:E4"/>
    <mergeCell ref="F4:G5"/>
    <mergeCell ref="H4:K4"/>
    <mergeCell ref="A51:B51"/>
    <mergeCell ref="L4:L5"/>
    <mergeCell ref="D5:E5"/>
    <mergeCell ref="H5:I5"/>
    <mergeCell ref="J5:K5"/>
    <mergeCell ref="A6:K6"/>
    <mergeCell ref="A24:B24"/>
    <mergeCell ref="A25:K25"/>
    <mergeCell ref="A35:B35"/>
    <mergeCell ref="A36:K36"/>
    <mergeCell ref="A44:B44"/>
    <mergeCell ref="A45:K45"/>
    <mergeCell ref="A127:B127"/>
    <mergeCell ref="A105:K105"/>
    <mergeCell ref="A126:B126"/>
    <mergeCell ref="A52:K52"/>
    <mergeCell ref="A71:B71"/>
    <mergeCell ref="A72:K72"/>
    <mergeCell ref="A85:B85"/>
    <mergeCell ref="A86:K86"/>
    <mergeCell ref="A104:B104"/>
  </mergeCells>
  <pageMargins left="0.38" right="0.31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A34D-B3C0-4B3B-A3A3-E0380EFCD813}">
  <dimension ref="A1:S126"/>
  <sheetViews>
    <sheetView topLeftCell="A37" zoomScale="63" zoomScaleNormal="80" workbookViewId="0">
      <selection activeCell="D65" sqref="D65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9" hidden="1" customWidth="1"/>
    <col min="17" max="20" width="0" hidden="1" customWidth="1"/>
  </cols>
  <sheetData>
    <row r="1" spans="1:13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3" x14ac:dyDescent="0.25">
      <c r="A3" s="173" t="s">
        <v>219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3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321" t="s">
        <v>9</v>
      </c>
    </row>
    <row r="5" spans="1:13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321"/>
    </row>
    <row r="6" spans="1:13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5"/>
      <c r="L6" s="1"/>
    </row>
    <row r="7" spans="1:13" x14ac:dyDescent="0.25">
      <c r="A7" s="2">
        <v>1</v>
      </c>
      <c r="B7" s="3" t="s">
        <v>27</v>
      </c>
      <c r="C7" s="2">
        <v>129</v>
      </c>
      <c r="D7" s="4"/>
      <c r="E7" s="5">
        <f t="shared" ref="E7:E24" si="0">D7/C7</f>
        <v>0</v>
      </c>
      <c r="F7" s="6"/>
      <c r="G7" s="7">
        <f t="shared" ref="G7:G24" si="1">F7/C7</f>
        <v>0</v>
      </c>
      <c r="H7" s="8">
        <v>129</v>
      </c>
      <c r="I7" s="9">
        <f t="shared" ref="I7:I24" si="2">H7/C7</f>
        <v>1</v>
      </c>
      <c r="J7" s="10">
        <v>40</v>
      </c>
      <c r="K7" s="11">
        <f t="shared" ref="K7:K24" si="3">J7/C7</f>
        <v>0.31007751937984496</v>
      </c>
      <c r="L7" s="1"/>
      <c r="M7" t="s">
        <v>193</v>
      </c>
    </row>
    <row r="8" spans="1:13" x14ac:dyDescent="0.25">
      <c r="A8" s="2">
        <v>2</v>
      </c>
      <c r="B8" s="3" t="s">
        <v>28</v>
      </c>
      <c r="C8" s="2">
        <v>199</v>
      </c>
      <c r="D8" s="4"/>
      <c r="E8" s="5">
        <f t="shared" si="0"/>
        <v>0</v>
      </c>
      <c r="F8" s="6"/>
      <c r="G8" s="7">
        <f t="shared" si="1"/>
        <v>0</v>
      </c>
      <c r="H8" s="8">
        <v>199</v>
      </c>
      <c r="I8" s="9">
        <f t="shared" si="2"/>
        <v>1</v>
      </c>
      <c r="J8" s="10">
        <v>34</v>
      </c>
      <c r="K8" s="11">
        <f t="shared" si="3"/>
        <v>0.17085427135678391</v>
      </c>
      <c r="L8" s="1"/>
      <c r="M8" t="s">
        <v>193</v>
      </c>
    </row>
    <row r="9" spans="1:13" x14ac:dyDescent="0.25">
      <c r="A9" s="2">
        <v>3</v>
      </c>
      <c r="B9" s="3" t="s">
        <v>29</v>
      </c>
      <c r="C9" s="2">
        <v>99</v>
      </c>
      <c r="D9" s="4"/>
      <c r="E9" s="5">
        <f t="shared" si="0"/>
        <v>0</v>
      </c>
      <c r="F9" s="6"/>
      <c r="G9" s="7">
        <f t="shared" si="1"/>
        <v>0</v>
      </c>
      <c r="H9" s="8">
        <v>99</v>
      </c>
      <c r="I9" s="9">
        <f t="shared" si="2"/>
        <v>1</v>
      </c>
      <c r="J9" s="10">
        <v>23</v>
      </c>
      <c r="K9" s="11">
        <f t="shared" si="3"/>
        <v>0.23232323232323232</v>
      </c>
      <c r="L9" s="1"/>
      <c r="M9" t="s">
        <v>193</v>
      </c>
    </row>
    <row r="10" spans="1:13" x14ac:dyDescent="0.25">
      <c r="A10" s="2">
        <v>4</v>
      </c>
      <c r="B10" s="3" t="s">
        <v>30</v>
      </c>
      <c r="C10" s="2">
        <v>65</v>
      </c>
      <c r="D10" s="4"/>
      <c r="E10" s="5">
        <f t="shared" si="0"/>
        <v>0</v>
      </c>
      <c r="F10" s="6"/>
      <c r="G10" s="7">
        <f t="shared" si="1"/>
        <v>0</v>
      </c>
      <c r="H10" s="8">
        <v>65</v>
      </c>
      <c r="I10" s="9">
        <f t="shared" si="2"/>
        <v>1</v>
      </c>
      <c r="J10" s="10">
        <v>3</v>
      </c>
      <c r="K10" s="11">
        <f t="shared" si="3"/>
        <v>4.6153846153846156E-2</v>
      </c>
      <c r="L10" s="1"/>
      <c r="M10" t="s">
        <v>193</v>
      </c>
    </row>
    <row r="11" spans="1:13" x14ac:dyDescent="0.25">
      <c r="A11" s="2">
        <v>5</v>
      </c>
      <c r="B11" s="3" t="s">
        <v>31</v>
      </c>
      <c r="C11" s="2">
        <v>144</v>
      </c>
      <c r="D11" s="4"/>
      <c r="E11" s="5">
        <f t="shared" si="0"/>
        <v>0</v>
      </c>
      <c r="F11" s="6"/>
      <c r="G11" s="7">
        <f t="shared" si="1"/>
        <v>0</v>
      </c>
      <c r="H11" s="8">
        <v>144</v>
      </c>
      <c r="I11" s="9">
        <f t="shared" si="2"/>
        <v>1</v>
      </c>
      <c r="J11" s="10">
        <v>29</v>
      </c>
      <c r="K11" s="11">
        <f t="shared" si="3"/>
        <v>0.2013888888888889</v>
      </c>
      <c r="L11" s="1"/>
      <c r="M11" t="s">
        <v>193</v>
      </c>
    </row>
    <row r="12" spans="1:13" x14ac:dyDescent="0.25">
      <c r="A12" s="2">
        <v>6</v>
      </c>
      <c r="B12" s="3" t="s">
        <v>32</v>
      </c>
      <c r="C12" s="2">
        <v>13</v>
      </c>
      <c r="D12" s="4"/>
      <c r="E12" s="5">
        <f t="shared" si="0"/>
        <v>0</v>
      </c>
      <c r="F12" s="6"/>
      <c r="G12" s="7">
        <f t="shared" si="1"/>
        <v>0</v>
      </c>
      <c r="H12" s="8">
        <v>13</v>
      </c>
      <c r="I12" s="9">
        <f t="shared" si="2"/>
        <v>1</v>
      </c>
      <c r="J12" s="10">
        <v>0</v>
      </c>
      <c r="K12" s="11">
        <f t="shared" si="3"/>
        <v>0</v>
      </c>
      <c r="L12" s="1"/>
      <c r="M12" t="s">
        <v>193</v>
      </c>
    </row>
    <row r="13" spans="1:13" x14ac:dyDescent="0.25">
      <c r="A13" s="2">
        <v>7</v>
      </c>
      <c r="B13" s="3" t="s">
        <v>33</v>
      </c>
      <c r="C13" s="2">
        <v>32</v>
      </c>
      <c r="D13" s="4"/>
      <c r="E13" s="5">
        <f t="shared" si="0"/>
        <v>0</v>
      </c>
      <c r="F13" s="6"/>
      <c r="G13" s="7">
        <f t="shared" si="1"/>
        <v>0</v>
      </c>
      <c r="H13" s="8">
        <v>32</v>
      </c>
      <c r="I13" s="9">
        <f t="shared" si="2"/>
        <v>1</v>
      </c>
      <c r="J13" s="10">
        <v>2</v>
      </c>
      <c r="K13" s="11">
        <f t="shared" si="3"/>
        <v>6.25E-2</v>
      </c>
      <c r="L13" s="1"/>
      <c r="M13" t="s">
        <v>193</v>
      </c>
    </row>
    <row r="14" spans="1:13" x14ac:dyDescent="0.25">
      <c r="A14" s="2">
        <v>8</v>
      </c>
      <c r="B14" s="3" t="s">
        <v>34</v>
      </c>
      <c r="C14" s="2">
        <v>20</v>
      </c>
      <c r="D14" s="4"/>
      <c r="E14" s="5">
        <f t="shared" si="0"/>
        <v>0</v>
      </c>
      <c r="F14" s="6"/>
      <c r="G14" s="7">
        <f t="shared" si="1"/>
        <v>0</v>
      </c>
      <c r="H14" s="8">
        <v>20</v>
      </c>
      <c r="I14" s="9">
        <f t="shared" si="2"/>
        <v>1</v>
      </c>
      <c r="J14" s="10">
        <v>1</v>
      </c>
      <c r="K14" s="11">
        <f t="shared" si="3"/>
        <v>0.05</v>
      </c>
      <c r="L14" s="1"/>
      <c r="M14" t="s">
        <v>193</v>
      </c>
    </row>
    <row r="15" spans="1:13" x14ac:dyDescent="0.25">
      <c r="A15" s="2">
        <v>9</v>
      </c>
      <c r="B15" s="3" t="s">
        <v>35</v>
      </c>
      <c r="C15" s="2">
        <v>8</v>
      </c>
      <c r="D15" s="4"/>
      <c r="E15" s="5">
        <f t="shared" si="0"/>
        <v>0</v>
      </c>
      <c r="F15" s="6"/>
      <c r="G15" s="7">
        <f t="shared" si="1"/>
        <v>0</v>
      </c>
      <c r="H15" s="8">
        <v>8</v>
      </c>
      <c r="I15" s="9">
        <f t="shared" si="2"/>
        <v>1</v>
      </c>
      <c r="J15" s="10">
        <v>2</v>
      </c>
      <c r="K15" s="11">
        <f t="shared" si="3"/>
        <v>0.25</v>
      </c>
      <c r="L15" s="1"/>
      <c r="M15" t="s">
        <v>193</v>
      </c>
    </row>
    <row r="16" spans="1:13" x14ac:dyDescent="0.25">
      <c r="A16" s="2">
        <v>10</v>
      </c>
      <c r="B16" s="3" t="s">
        <v>36</v>
      </c>
      <c r="C16" s="2">
        <v>13</v>
      </c>
      <c r="D16" s="4"/>
      <c r="E16" s="5">
        <f t="shared" si="0"/>
        <v>0</v>
      </c>
      <c r="F16" s="6"/>
      <c r="G16" s="7">
        <f t="shared" si="1"/>
        <v>0</v>
      </c>
      <c r="H16" s="8">
        <v>13</v>
      </c>
      <c r="I16" s="9">
        <f t="shared" si="2"/>
        <v>1</v>
      </c>
      <c r="J16" s="10">
        <v>0</v>
      </c>
      <c r="K16" s="11">
        <f t="shared" si="3"/>
        <v>0</v>
      </c>
      <c r="L16" s="1"/>
      <c r="M16" t="s">
        <v>193</v>
      </c>
    </row>
    <row r="17" spans="1:13" x14ac:dyDescent="0.25">
      <c r="A17" s="2">
        <v>11</v>
      </c>
      <c r="B17" s="3" t="s">
        <v>37</v>
      </c>
      <c r="C17" s="2">
        <v>15</v>
      </c>
      <c r="D17" s="4"/>
      <c r="E17" s="5">
        <f t="shared" si="0"/>
        <v>0</v>
      </c>
      <c r="F17" s="6"/>
      <c r="G17" s="7">
        <f t="shared" si="1"/>
        <v>0</v>
      </c>
      <c r="H17" s="8">
        <v>15</v>
      </c>
      <c r="I17" s="9">
        <f t="shared" si="2"/>
        <v>1</v>
      </c>
      <c r="J17" s="10">
        <v>0</v>
      </c>
      <c r="K17" s="11">
        <f t="shared" si="3"/>
        <v>0</v>
      </c>
      <c r="L17" s="1"/>
      <c r="M17" t="s">
        <v>193</v>
      </c>
    </row>
    <row r="18" spans="1:13" x14ac:dyDescent="0.25">
      <c r="A18" s="2">
        <v>12</v>
      </c>
      <c r="B18" s="3" t="s">
        <v>38</v>
      </c>
      <c r="C18" s="2">
        <v>3</v>
      </c>
      <c r="D18" s="4"/>
      <c r="E18" s="5">
        <f t="shared" si="0"/>
        <v>0</v>
      </c>
      <c r="F18" s="6"/>
      <c r="G18" s="7">
        <f t="shared" si="1"/>
        <v>0</v>
      </c>
      <c r="H18" s="8">
        <v>3</v>
      </c>
      <c r="I18" s="9">
        <f t="shared" si="2"/>
        <v>1</v>
      </c>
      <c r="J18" s="10">
        <v>3</v>
      </c>
      <c r="K18" s="11">
        <f t="shared" si="3"/>
        <v>1</v>
      </c>
      <c r="L18" s="1"/>
      <c r="M18" t="s">
        <v>220</v>
      </c>
    </row>
    <row r="19" spans="1:13" x14ac:dyDescent="0.25">
      <c r="A19" s="2">
        <v>13</v>
      </c>
      <c r="B19" s="3" t="s">
        <v>39</v>
      </c>
      <c r="C19" s="2">
        <v>2</v>
      </c>
      <c r="D19" s="4"/>
      <c r="E19" s="5">
        <f t="shared" si="0"/>
        <v>0</v>
      </c>
      <c r="F19" s="6"/>
      <c r="G19" s="7">
        <f t="shared" si="1"/>
        <v>0</v>
      </c>
      <c r="H19" s="8">
        <v>2</v>
      </c>
      <c r="I19" s="9">
        <f t="shared" si="2"/>
        <v>1</v>
      </c>
      <c r="J19" s="10">
        <v>0</v>
      </c>
      <c r="K19" s="11">
        <f t="shared" si="3"/>
        <v>0</v>
      </c>
      <c r="L19" s="1"/>
      <c r="M19" t="s">
        <v>193</v>
      </c>
    </row>
    <row r="20" spans="1:13" x14ac:dyDescent="0.25">
      <c r="A20" s="2">
        <v>14</v>
      </c>
      <c r="B20" s="3" t="s">
        <v>40</v>
      </c>
      <c r="C20" s="2">
        <v>11</v>
      </c>
      <c r="D20" s="4"/>
      <c r="E20" s="5">
        <f t="shared" si="0"/>
        <v>0</v>
      </c>
      <c r="F20" s="6"/>
      <c r="G20" s="7">
        <f t="shared" si="1"/>
        <v>0</v>
      </c>
      <c r="H20" s="8">
        <v>11</v>
      </c>
      <c r="I20" s="9">
        <f t="shared" si="2"/>
        <v>1</v>
      </c>
      <c r="J20" s="10">
        <v>1</v>
      </c>
      <c r="K20" s="11">
        <f t="shared" si="3"/>
        <v>9.0909090909090912E-2</v>
      </c>
      <c r="L20" s="1"/>
      <c r="M20" t="s">
        <v>193</v>
      </c>
    </row>
    <row r="21" spans="1:13" x14ac:dyDescent="0.25">
      <c r="A21" s="2">
        <v>15</v>
      </c>
      <c r="B21" s="3" t="s">
        <v>41</v>
      </c>
      <c r="C21" s="2">
        <v>3</v>
      </c>
      <c r="D21" s="4"/>
      <c r="E21" s="5">
        <f t="shared" si="0"/>
        <v>0</v>
      </c>
      <c r="F21" s="6"/>
      <c r="G21" s="7">
        <f t="shared" si="1"/>
        <v>0</v>
      </c>
      <c r="H21" s="8">
        <v>3</v>
      </c>
      <c r="I21" s="9">
        <f t="shared" si="2"/>
        <v>1</v>
      </c>
      <c r="J21" s="10">
        <v>0</v>
      </c>
      <c r="K21" s="11">
        <f t="shared" si="3"/>
        <v>0</v>
      </c>
      <c r="L21" s="1"/>
      <c r="M21" t="s">
        <v>193</v>
      </c>
    </row>
    <row r="22" spans="1:13" x14ac:dyDescent="0.25">
      <c r="A22" s="2">
        <v>16</v>
      </c>
      <c r="B22" s="3" t="s">
        <v>42</v>
      </c>
      <c r="C22" s="2">
        <v>3</v>
      </c>
      <c r="D22" s="4"/>
      <c r="E22" s="5">
        <f t="shared" si="0"/>
        <v>0</v>
      </c>
      <c r="F22" s="6"/>
      <c r="G22" s="7">
        <f t="shared" si="1"/>
        <v>0</v>
      </c>
      <c r="H22" s="8">
        <v>3</v>
      </c>
      <c r="I22" s="9">
        <f t="shared" si="2"/>
        <v>1</v>
      </c>
      <c r="J22" s="10">
        <v>3</v>
      </c>
      <c r="K22" s="11">
        <f t="shared" si="3"/>
        <v>1</v>
      </c>
      <c r="L22" s="1"/>
      <c r="M22" t="s">
        <v>220</v>
      </c>
    </row>
    <row r="23" spans="1:13" x14ac:dyDescent="0.25">
      <c r="A23" s="2">
        <v>17</v>
      </c>
      <c r="B23" s="3" t="s">
        <v>43</v>
      </c>
      <c r="C23" s="2">
        <v>4</v>
      </c>
      <c r="D23" s="4"/>
      <c r="E23" s="5">
        <f t="shared" si="0"/>
        <v>0</v>
      </c>
      <c r="F23" s="6"/>
      <c r="G23" s="7">
        <f t="shared" si="1"/>
        <v>0</v>
      </c>
      <c r="H23" s="8">
        <v>4</v>
      </c>
      <c r="I23" s="9">
        <f t="shared" si="2"/>
        <v>1</v>
      </c>
      <c r="J23" s="10">
        <v>4</v>
      </c>
      <c r="K23" s="11">
        <f t="shared" si="3"/>
        <v>1</v>
      </c>
      <c r="L23" s="1"/>
      <c r="M23" t="s">
        <v>220</v>
      </c>
    </row>
    <row r="24" spans="1:13" s="15" customFormat="1" x14ac:dyDescent="0.25">
      <c r="A24" s="322" t="s">
        <v>46</v>
      </c>
      <c r="B24" s="322"/>
      <c r="C24" s="12">
        <f>SUM(C7:C23)</f>
        <v>763</v>
      </c>
      <c r="D24" s="12">
        <f>SUM(D7:D23)</f>
        <v>0</v>
      </c>
      <c r="E24" s="13">
        <f t="shared" si="0"/>
        <v>0</v>
      </c>
      <c r="F24" s="12">
        <f>SUM(F7:F23)</f>
        <v>0</v>
      </c>
      <c r="G24" s="13">
        <f t="shared" si="1"/>
        <v>0</v>
      </c>
      <c r="H24" s="12">
        <f>SUM(H7:H23)</f>
        <v>763</v>
      </c>
      <c r="I24" s="13">
        <f t="shared" si="2"/>
        <v>1</v>
      </c>
      <c r="J24" s="12">
        <f>SUM(J7:J23)</f>
        <v>145</v>
      </c>
      <c r="K24" s="13">
        <f t="shared" si="3"/>
        <v>0.19003931847968544</v>
      </c>
      <c r="L24" s="14"/>
    </row>
    <row r="25" spans="1:13" x14ac:dyDescent="0.25">
      <c r="A25" s="313" t="s">
        <v>14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5"/>
      <c r="L25" s="1"/>
    </row>
    <row r="26" spans="1:13" x14ac:dyDescent="0.25">
      <c r="A26" s="16">
        <v>1</v>
      </c>
      <c r="B26" s="1" t="s">
        <v>47</v>
      </c>
      <c r="C26" s="16">
        <v>81</v>
      </c>
      <c r="D26" s="4"/>
      <c r="E26" s="17">
        <f t="shared" ref="E26:E35" si="4">D26/C26</f>
        <v>0</v>
      </c>
      <c r="F26" s="18"/>
      <c r="G26" s="7">
        <f t="shared" ref="G26:G35" si="5">F26/C26</f>
        <v>0</v>
      </c>
      <c r="H26" s="8">
        <v>81</v>
      </c>
      <c r="I26" s="9">
        <f t="shared" ref="I26:I35" si="6">H26/C26</f>
        <v>1</v>
      </c>
      <c r="J26" s="10">
        <v>17</v>
      </c>
      <c r="K26" s="11">
        <f t="shared" ref="K26:K35" si="7">J26/C26</f>
        <v>0.20987654320987653</v>
      </c>
      <c r="L26" s="1"/>
      <c r="M26" t="s">
        <v>193</v>
      </c>
    </row>
    <row r="27" spans="1:13" x14ac:dyDescent="0.25">
      <c r="A27" s="16">
        <v>2</v>
      </c>
      <c r="B27" s="1" t="s">
        <v>48</v>
      </c>
      <c r="C27" s="16">
        <v>95</v>
      </c>
      <c r="D27" s="4"/>
      <c r="E27" s="17">
        <f t="shared" si="4"/>
        <v>0</v>
      </c>
      <c r="F27" s="18"/>
      <c r="G27" s="7">
        <f t="shared" si="5"/>
        <v>0</v>
      </c>
      <c r="H27" s="8">
        <v>95</v>
      </c>
      <c r="I27" s="9">
        <f t="shared" si="6"/>
        <v>1</v>
      </c>
      <c r="J27" s="10">
        <v>14</v>
      </c>
      <c r="K27" s="11">
        <f t="shared" si="7"/>
        <v>0.14736842105263157</v>
      </c>
      <c r="L27" s="1"/>
      <c r="M27" t="s">
        <v>193</v>
      </c>
    </row>
    <row r="28" spans="1:13" x14ac:dyDescent="0.25">
      <c r="A28" s="16">
        <v>3</v>
      </c>
      <c r="B28" s="1" t="s">
        <v>49</v>
      </c>
      <c r="C28" s="16">
        <v>17</v>
      </c>
      <c r="D28" s="4"/>
      <c r="E28" s="17">
        <f t="shared" si="4"/>
        <v>0</v>
      </c>
      <c r="F28" s="18"/>
      <c r="G28" s="7">
        <f t="shared" si="5"/>
        <v>0</v>
      </c>
      <c r="H28" s="8">
        <v>17</v>
      </c>
      <c r="I28" s="9">
        <f t="shared" si="6"/>
        <v>1</v>
      </c>
      <c r="J28" s="10">
        <v>17</v>
      </c>
      <c r="K28" s="11">
        <f t="shared" si="7"/>
        <v>1</v>
      </c>
      <c r="L28" s="1"/>
      <c r="M28" t="s">
        <v>220</v>
      </c>
    </row>
    <row r="29" spans="1:13" x14ac:dyDescent="0.25">
      <c r="A29" s="16">
        <v>4</v>
      </c>
      <c r="B29" s="1" t="s">
        <v>50</v>
      </c>
      <c r="C29" s="16">
        <v>18</v>
      </c>
      <c r="D29" s="4"/>
      <c r="E29" s="17">
        <f t="shared" si="4"/>
        <v>0</v>
      </c>
      <c r="F29" s="18"/>
      <c r="G29" s="7">
        <f t="shared" si="5"/>
        <v>0</v>
      </c>
      <c r="H29" s="8">
        <v>18</v>
      </c>
      <c r="I29" s="9">
        <f t="shared" si="6"/>
        <v>1</v>
      </c>
      <c r="J29" s="10">
        <v>8</v>
      </c>
      <c r="K29" s="11">
        <f t="shared" si="7"/>
        <v>0.44444444444444442</v>
      </c>
      <c r="L29" s="1"/>
      <c r="M29" t="s">
        <v>193</v>
      </c>
    </row>
    <row r="30" spans="1:13" x14ac:dyDescent="0.25">
      <c r="A30" s="16">
        <v>5</v>
      </c>
      <c r="B30" s="1" t="s">
        <v>51</v>
      </c>
      <c r="C30" s="16">
        <v>17</v>
      </c>
      <c r="D30" s="4"/>
      <c r="E30" s="17">
        <f t="shared" si="4"/>
        <v>0</v>
      </c>
      <c r="F30" s="18"/>
      <c r="G30" s="7">
        <f t="shared" si="5"/>
        <v>0</v>
      </c>
      <c r="H30" s="8">
        <v>17</v>
      </c>
      <c r="I30" s="9">
        <f t="shared" si="6"/>
        <v>1</v>
      </c>
      <c r="J30" s="10">
        <v>17</v>
      </c>
      <c r="K30" s="11">
        <f t="shared" si="7"/>
        <v>1</v>
      </c>
      <c r="L30" s="1"/>
      <c r="M30" t="s">
        <v>220</v>
      </c>
    </row>
    <row r="31" spans="1:13" x14ac:dyDescent="0.25">
      <c r="A31" s="16">
        <v>6</v>
      </c>
      <c r="B31" s="1" t="s">
        <v>52</v>
      </c>
      <c r="C31" s="16">
        <v>95</v>
      </c>
      <c r="D31" s="4"/>
      <c r="E31" s="17">
        <f t="shared" si="4"/>
        <v>0</v>
      </c>
      <c r="F31" s="18"/>
      <c r="G31" s="7">
        <f t="shared" si="5"/>
        <v>0</v>
      </c>
      <c r="H31" s="8">
        <v>95</v>
      </c>
      <c r="I31" s="9">
        <f t="shared" si="6"/>
        <v>1</v>
      </c>
      <c r="J31" s="10">
        <v>16</v>
      </c>
      <c r="K31" s="11">
        <f t="shared" si="7"/>
        <v>0.16842105263157894</v>
      </c>
      <c r="L31" s="1"/>
      <c r="M31" t="s">
        <v>193</v>
      </c>
    </row>
    <row r="32" spans="1:13" x14ac:dyDescent="0.25">
      <c r="A32" s="16">
        <v>7</v>
      </c>
      <c r="B32" s="1" t="s">
        <v>53</v>
      </c>
      <c r="C32" s="16">
        <v>29</v>
      </c>
      <c r="D32" s="4"/>
      <c r="E32" s="17">
        <f t="shared" si="4"/>
        <v>0</v>
      </c>
      <c r="F32" s="18"/>
      <c r="G32" s="7">
        <f t="shared" si="5"/>
        <v>0</v>
      </c>
      <c r="H32" s="8">
        <v>29</v>
      </c>
      <c r="I32" s="9">
        <f t="shared" si="6"/>
        <v>1</v>
      </c>
      <c r="J32" s="10">
        <v>10</v>
      </c>
      <c r="K32" s="11">
        <f t="shared" si="7"/>
        <v>0.34482758620689657</v>
      </c>
      <c r="L32" s="1"/>
      <c r="M32" t="s">
        <v>193</v>
      </c>
    </row>
    <row r="33" spans="1:19" x14ac:dyDescent="0.25">
      <c r="A33" s="16">
        <v>8</v>
      </c>
      <c r="B33" s="1" t="s">
        <v>54</v>
      </c>
      <c r="C33" s="16">
        <v>33</v>
      </c>
      <c r="D33" s="4"/>
      <c r="E33" s="17">
        <f t="shared" si="4"/>
        <v>0</v>
      </c>
      <c r="F33" s="18"/>
      <c r="G33" s="7">
        <f t="shared" si="5"/>
        <v>0</v>
      </c>
      <c r="H33" s="8">
        <v>33</v>
      </c>
      <c r="I33" s="9">
        <f t="shared" si="6"/>
        <v>1</v>
      </c>
      <c r="J33" s="10">
        <v>12</v>
      </c>
      <c r="K33" s="11">
        <f t="shared" si="7"/>
        <v>0.36363636363636365</v>
      </c>
      <c r="L33" s="1"/>
      <c r="M33" t="s">
        <v>193</v>
      </c>
    </row>
    <row r="34" spans="1:19" x14ac:dyDescent="0.25">
      <c r="A34" s="16">
        <v>9</v>
      </c>
      <c r="B34" s="1" t="s">
        <v>55</v>
      </c>
      <c r="C34" s="16">
        <v>12</v>
      </c>
      <c r="D34" s="4"/>
      <c r="E34" s="17">
        <f t="shared" si="4"/>
        <v>0</v>
      </c>
      <c r="F34" s="18"/>
      <c r="G34" s="7">
        <f t="shared" si="5"/>
        <v>0</v>
      </c>
      <c r="H34" s="8">
        <v>12</v>
      </c>
      <c r="I34" s="9">
        <f t="shared" si="6"/>
        <v>1</v>
      </c>
      <c r="J34" s="10">
        <v>0</v>
      </c>
      <c r="K34" s="11">
        <f t="shared" si="7"/>
        <v>0</v>
      </c>
      <c r="L34" s="1"/>
      <c r="M34" t="s">
        <v>193</v>
      </c>
    </row>
    <row r="35" spans="1:19" s="15" customFormat="1" x14ac:dyDescent="0.25">
      <c r="A35" s="322" t="s">
        <v>46</v>
      </c>
      <c r="B35" s="322"/>
      <c r="C35" s="12">
        <f>SUM(C26:C34)</f>
        <v>397</v>
      </c>
      <c r="D35" s="12">
        <f>SUM(D26:D34)</f>
        <v>0</v>
      </c>
      <c r="E35" s="13">
        <f t="shared" si="4"/>
        <v>0</v>
      </c>
      <c r="F35" s="12">
        <f>SUM(F26:F34)</f>
        <v>0</v>
      </c>
      <c r="G35" s="13">
        <f t="shared" si="5"/>
        <v>0</v>
      </c>
      <c r="H35" s="12">
        <f>SUM(H26:H34)</f>
        <v>397</v>
      </c>
      <c r="I35" s="13">
        <f t="shared" si="6"/>
        <v>1</v>
      </c>
      <c r="J35" s="12">
        <f>SUM(J26:J34)</f>
        <v>111</v>
      </c>
      <c r="K35" s="13">
        <f t="shared" si="7"/>
        <v>0.27959697732997479</v>
      </c>
      <c r="L35" s="14"/>
    </row>
    <row r="36" spans="1:19" x14ac:dyDescent="0.25">
      <c r="A36" s="313" t="s">
        <v>15</v>
      </c>
      <c r="B36" s="314"/>
      <c r="C36" s="314"/>
      <c r="D36" s="314"/>
      <c r="E36" s="314"/>
      <c r="F36" s="314"/>
      <c r="G36" s="314"/>
      <c r="H36" s="314"/>
      <c r="I36" s="314"/>
      <c r="J36" s="314"/>
      <c r="K36" s="315"/>
      <c r="L36" s="1"/>
    </row>
    <row r="37" spans="1:19" x14ac:dyDescent="0.25">
      <c r="A37" s="16">
        <v>1</v>
      </c>
      <c r="B37" s="1" t="s">
        <v>56</v>
      </c>
      <c r="C37" s="16">
        <v>71</v>
      </c>
      <c r="D37" s="4"/>
      <c r="E37" s="5">
        <f t="shared" ref="E37:E44" si="8">D37/C37</f>
        <v>0</v>
      </c>
      <c r="F37" s="6"/>
      <c r="G37" s="7">
        <f t="shared" ref="G37:G44" si="9">F37/C37</f>
        <v>0</v>
      </c>
      <c r="H37" s="8">
        <v>71</v>
      </c>
      <c r="I37" s="9">
        <f t="shared" ref="I37:I44" si="10">H37/C37</f>
        <v>1</v>
      </c>
      <c r="J37" s="10">
        <v>0</v>
      </c>
      <c r="K37" s="11">
        <f t="shared" ref="K37:K44" si="11">J37/C37</f>
        <v>0</v>
      </c>
      <c r="L37" s="1"/>
      <c r="M37" t="s">
        <v>193</v>
      </c>
    </row>
    <row r="38" spans="1:19" x14ac:dyDescent="0.25">
      <c r="A38" s="16">
        <v>2</v>
      </c>
      <c r="B38" s="1" t="s">
        <v>57</v>
      </c>
      <c r="C38" s="16">
        <v>208</v>
      </c>
      <c r="D38" s="4"/>
      <c r="E38" s="5">
        <f t="shared" si="8"/>
        <v>0</v>
      </c>
      <c r="F38" s="6"/>
      <c r="G38" s="7">
        <f t="shared" si="9"/>
        <v>0</v>
      </c>
      <c r="H38" s="8">
        <v>208</v>
      </c>
      <c r="I38" s="9">
        <f t="shared" si="10"/>
        <v>1</v>
      </c>
      <c r="J38" s="10">
        <v>0</v>
      </c>
      <c r="K38" s="11">
        <f t="shared" si="11"/>
        <v>0</v>
      </c>
      <c r="L38" s="1"/>
      <c r="M38" t="s">
        <v>193</v>
      </c>
    </row>
    <row r="39" spans="1:19" x14ac:dyDescent="0.25">
      <c r="A39" s="16">
        <v>3</v>
      </c>
      <c r="B39" s="1" t="s">
        <v>58</v>
      </c>
      <c r="C39" s="16">
        <v>89</v>
      </c>
      <c r="D39" s="4"/>
      <c r="E39" s="19">
        <f t="shared" si="8"/>
        <v>0</v>
      </c>
      <c r="F39" s="6"/>
      <c r="G39" s="20">
        <f t="shared" si="9"/>
        <v>0</v>
      </c>
      <c r="H39" s="8">
        <v>89</v>
      </c>
      <c r="I39" s="21">
        <f t="shared" si="10"/>
        <v>1</v>
      </c>
      <c r="J39" s="10">
        <v>2</v>
      </c>
      <c r="K39" s="11">
        <f t="shared" si="11"/>
        <v>2.247191011235955E-2</v>
      </c>
      <c r="L39" s="1"/>
      <c r="M39" t="s">
        <v>193</v>
      </c>
    </row>
    <row r="40" spans="1:19" x14ac:dyDescent="0.25">
      <c r="A40" s="16">
        <v>4</v>
      </c>
      <c r="B40" s="1" t="s">
        <v>59</v>
      </c>
      <c r="C40" s="16">
        <v>67</v>
      </c>
      <c r="D40" s="4"/>
      <c r="E40" s="5">
        <f t="shared" si="8"/>
        <v>0</v>
      </c>
      <c r="F40" s="6"/>
      <c r="G40" s="7">
        <f t="shared" si="9"/>
        <v>0</v>
      </c>
      <c r="H40" s="8">
        <v>67</v>
      </c>
      <c r="I40" s="9">
        <f t="shared" si="10"/>
        <v>1</v>
      </c>
      <c r="J40" s="10">
        <v>15</v>
      </c>
      <c r="K40" s="11">
        <f t="shared" si="11"/>
        <v>0.22388059701492538</v>
      </c>
      <c r="L40" s="1"/>
      <c r="M40" t="s">
        <v>193</v>
      </c>
    </row>
    <row r="41" spans="1:19" x14ac:dyDescent="0.25">
      <c r="A41" s="16">
        <v>5</v>
      </c>
      <c r="B41" s="1" t="s">
        <v>60</v>
      </c>
      <c r="C41" s="16">
        <v>73</v>
      </c>
      <c r="D41" s="4"/>
      <c r="E41" s="5">
        <f t="shared" si="8"/>
        <v>0</v>
      </c>
      <c r="F41" s="6"/>
      <c r="G41" s="7">
        <f t="shared" si="9"/>
        <v>0</v>
      </c>
      <c r="H41" s="8">
        <v>73</v>
      </c>
      <c r="I41" s="9">
        <f t="shared" si="10"/>
        <v>1</v>
      </c>
      <c r="J41" s="10">
        <v>5</v>
      </c>
      <c r="K41" s="11">
        <f t="shared" si="11"/>
        <v>6.8493150684931503E-2</v>
      </c>
      <c r="L41" s="1" t="s">
        <v>221</v>
      </c>
      <c r="M41" t="s">
        <v>193</v>
      </c>
    </row>
    <row r="42" spans="1:19" x14ac:dyDescent="0.25">
      <c r="A42" s="16">
        <v>6</v>
      </c>
      <c r="B42" s="1" t="s">
        <v>61</v>
      </c>
      <c r="C42" s="16">
        <v>74</v>
      </c>
      <c r="D42" s="4"/>
      <c r="E42" s="19">
        <f t="shared" si="8"/>
        <v>0</v>
      </c>
      <c r="F42" s="6"/>
      <c r="G42" s="20">
        <f t="shared" si="9"/>
        <v>0</v>
      </c>
      <c r="H42" s="8">
        <v>74</v>
      </c>
      <c r="I42" s="9">
        <f t="shared" si="10"/>
        <v>1</v>
      </c>
      <c r="J42" s="10">
        <v>55</v>
      </c>
      <c r="K42" s="11">
        <f t="shared" si="11"/>
        <v>0.7432432432432432</v>
      </c>
      <c r="L42" s="1"/>
      <c r="M42" t="s">
        <v>193</v>
      </c>
    </row>
    <row r="43" spans="1:19" x14ac:dyDescent="0.25">
      <c r="A43" s="16">
        <v>7</v>
      </c>
      <c r="B43" s="1" t="s">
        <v>62</v>
      </c>
      <c r="C43" s="16">
        <v>36</v>
      </c>
      <c r="D43" s="4"/>
      <c r="E43" s="5">
        <f t="shared" si="8"/>
        <v>0</v>
      </c>
      <c r="F43" s="6"/>
      <c r="G43" s="7">
        <f t="shared" si="9"/>
        <v>0</v>
      </c>
      <c r="H43" s="8">
        <v>36</v>
      </c>
      <c r="I43" s="9">
        <f t="shared" si="10"/>
        <v>1</v>
      </c>
      <c r="J43" s="10">
        <v>28</v>
      </c>
      <c r="K43" s="11">
        <f t="shared" si="11"/>
        <v>0.77777777777777779</v>
      </c>
      <c r="L43" s="1"/>
      <c r="M43" t="s">
        <v>193</v>
      </c>
    </row>
    <row r="44" spans="1:19" s="15" customFormat="1" x14ac:dyDescent="0.25">
      <c r="A44" s="322" t="s">
        <v>46</v>
      </c>
      <c r="B44" s="322"/>
      <c r="C44" s="12">
        <f>SUM(C37:C43)</f>
        <v>618</v>
      </c>
      <c r="D44" s="12">
        <f>SUM(D37:D43)</f>
        <v>0</v>
      </c>
      <c r="E44" s="13">
        <f t="shared" si="8"/>
        <v>0</v>
      </c>
      <c r="F44" s="12">
        <f>SUM(F37:F43)</f>
        <v>0</v>
      </c>
      <c r="G44" s="13">
        <f t="shared" si="9"/>
        <v>0</v>
      </c>
      <c r="H44" s="12">
        <f>SUM(H37:H43)</f>
        <v>618</v>
      </c>
      <c r="I44" s="13">
        <f t="shared" si="10"/>
        <v>1</v>
      </c>
      <c r="J44" s="12">
        <f>SUM(J37:J43)</f>
        <v>105</v>
      </c>
      <c r="K44" s="13">
        <f t="shared" si="11"/>
        <v>0.16990291262135923</v>
      </c>
      <c r="L44" s="14"/>
      <c r="Q44" s="15">
        <v>170</v>
      </c>
      <c r="R44" s="15">
        <v>170</v>
      </c>
      <c r="S44" s="22">
        <f t="shared" ref="S44:S49" si="12">R44/Q44</f>
        <v>1</v>
      </c>
    </row>
    <row r="45" spans="1:19" x14ac:dyDescent="0.25">
      <c r="A45" s="320" t="s">
        <v>16</v>
      </c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1"/>
      <c r="Q45">
        <v>112</v>
      </c>
      <c r="R45">
        <v>111</v>
      </c>
      <c r="S45" s="22">
        <f t="shared" si="12"/>
        <v>0.9910714285714286</v>
      </c>
    </row>
    <row r="46" spans="1:19" x14ac:dyDescent="0.25">
      <c r="A46" s="16">
        <v>1</v>
      </c>
      <c r="B46" s="1" t="s">
        <v>63</v>
      </c>
      <c r="C46" s="16">
        <v>168</v>
      </c>
      <c r="D46" s="4"/>
      <c r="E46" s="5">
        <f t="shared" ref="E46:E51" si="13">D46/C46</f>
        <v>0</v>
      </c>
      <c r="F46" s="6"/>
      <c r="G46" s="7">
        <f t="shared" ref="G46:G51" si="14">F46/C46</f>
        <v>0</v>
      </c>
      <c r="H46" s="8">
        <v>168</v>
      </c>
      <c r="I46" s="9">
        <f t="shared" ref="I46:I51" si="15">H46/C46</f>
        <v>1</v>
      </c>
      <c r="J46" s="10">
        <v>168</v>
      </c>
      <c r="K46" s="11">
        <f>J46/H46</f>
        <v>1</v>
      </c>
      <c r="L46" s="1"/>
      <c r="M46" t="s">
        <v>220</v>
      </c>
      <c r="Q46">
        <v>81</v>
      </c>
      <c r="R46">
        <v>81</v>
      </c>
      <c r="S46" s="22">
        <f t="shared" si="12"/>
        <v>1</v>
      </c>
    </row>
    <row r="47" spans="1:19" x14ac:dyDescent="0.25">
      <c r="A47" s="16">
        <v>2</v>
      </c>
      <c r="B47" s="1" t="s">
        <v>64</v>
      </c>
      <c r="C47" s="16">
        <v>112</v>
      </c>
      <c r="D47" s="4"/>
      <c r="E47" s="5">
        <f t="shared" si="13"/>
        <v>0</v>
      </c>
      <c r="F47" s="6"/>
      <c r="G47" s="7">
        <f t="shared" si="14"/>
        <v>0</v>
      </c>
      <c r="H47" s="8">
        <v>112</v>
      </c>
      <c r="I47" s="9">
        <f t="shared" si="15"/>
        <v>1</v>
      </c>
      <c r="J47" s="10">
        <v>112</v>
      </c>
      <c r="K47" s="11">
        <f>J47/H47</f>
        <v>1</v>
      </c>
      <c r="L47" s="1"/>
      <c r="M47" t="s">
        <v>220</v>
      </c>
      <c r="Q47">
        <v>95</v>
      </c>
      <c r="R47">
        <v>95</v>
      </c>
      <c r="S47" s="22">
        <f t="shared" si="12"/>
        <v>1</v>
      </c>
    </row>
    <row r="48" spans="1:19" x14ac:dyDescent="0.25">
      <c r="A48" s="16">
        <v>3</v>
      </c>
      <c r="B48" s="1" t="s">
        <v>65</v>
      </c>
      <c r="C48" s="16">
        <v>77</v>
      </c>
      <c r="D48" s="4"/>
      <c r="E48" s="5">
        <f t="shared" si="13"/>
        <v>0</v>
      </c>
      <c r="F48" s="6"/>
      <c r="G48" s="7">
        <f t="shared" si="14"/>
        <v>0</v>
      </c>
      <c r="H48" s="8">
        <v>77</v>
      </c>
      <c r="I48" s="9">
        <f t="shared" si="15"/>
        <v>1</v>
      </c>
      <c r="J48" s="10">
        <v>77</v>
      </c>
      <c r="K48" s="11">
        <f t="shared" ref="K48:K49" si="16">J48/H48</f>
        <v>1</v>
      </c>
      <c r="L48" s="1"/>
      <c r="M48" t="s">
        <v>220</v>
      </c>
      <c r="Q48">
        <v>48</v>
      </c>
      <c r="R48">
        <v>42</v>
      </c>
      <c r="S48" s="22">
        <f t="shared" si="12"/>
        <v>0.875</v>
      </c>
    </row>
    <row r="49" spans="1:19" x14ac:dyDescent="0.25">
      <c r="A49" s="16">
        <v>4</v>
      </c>
      <c r="B49" s="1" t="s">
        <v>66</v>
      </c>
      <c r="C49" s="16">
        <v>95</v>
      </c>
      <c r="D49" s="4"/>
      <c r="E49" s="5">
        <f t="shared" si="13"/>
        <v>0</v>
      </c>
      <c r="F49" s="6"/>
      <c r="G49" s="7">
        <f t="shared" si="14"/>
        <v>0</v>
      </c>
      <c r="H49" s="8">
        <v>95</v>
      </c>
      <c r="I49" s="9">
        <f t="shared" si="15"/>
        <v>1</v>
      </c>
      <c r="J49" s="10">
        <v>95</v>
      </c>
      <c r="K49" s="11">
        <f t="shared" si="16"/>
        <v>1</v>
      </c>
      <c r="L49" s="1"/>
      <c r="M49" t="s">
        <v>220</v>
      </c>
      <c r="Q49">
        <f>SUM(Q44:Q48)</f>
        <v>506</v>
      </c>
      <c r="R49">
        <f>SUM(R44:R48)</f>
        <v>499</v>
      </c>
      <c r="S49" s="22">
        <f t="shared" si="12"/>
        <v>0.98616600790513831</v>
      </c>
    </row>
    <row r="50" spans="1:19" x14ac:dyDescent="0.25">
      <c r="A50" s="16">
        <v>5</v>
      </c>
      <c r="B50" s="1" t="s">
        <v>67</v>
      </c>
      <c r="C50" s="16">
        <v>48</v>
      </c>
      <c r="D50" s="4"/>
      <c r="E50" s="5">
        <f t="shared" si="13"/>
        <v>0</v>
      </c>
      <c r="F50" s="6"/>
      <c r="G50" s="7">
        <f t="shared" si="14"/>
        <v>0</v>
      </c>
      <c r="H50" s="8">
        <v>48</v>
      </c>
      <c r="I50" s="9">
        <f t="shared" si="15"/>
        <v>1</v>
      </c>
      <c r="J50" s="10">
        <v>48</v>
      </c>
      <c r="K50" s="11">
        <f>J50/H50</f>
        <v>1</v>
      </c>
      <c r="L50" s="1"/>
      <c r="M50" t="s">
        <v>220</v>
      </c>
    </row>
    <row r="51" spans="1:19" s="15" customFormat="1" x14ac:dyDescent="0.25">
      <c r="A51" s="322" t="s">
        <v>46</v>
      </c>
      <c r="B51" s="322"/>
      <c r="C51" s="12">
        <f>SUM(C46:C50)</f>
        <v>500</v>
      </c>
      <c r="D51" s="12">
        <f>SUM(D46:D50)</f>
        <v>0</v>
      </c>
      <c r="E51" s="13">
        <f t="shared" si="13"/>
        <v>0</v>
      </c>
      <c r="F51" s="12">
        <f>SUM(F46:F50)</f>
        <v>0</v>
      </c>
      <c r="G51" s="13">
        <f t="shared" si="14"/>
        <v>0</v>
      </c>
      <c r="H51" s="12">
        <f>SUM(H46:H50)</f>
        <v>500</v>
      </c>
      <c r="I51" s="13">
        <f t="shared" si="15"/>
        <v>1</v>
      </c>
      <c r="J51" s="12">
        <f>SUM(J46:J50)</f>
        <v>500</v>
      </c>
      <c r="K51" s="13">
        <f>J51/C51</f>
        <v>1</v>
      </c>
      <c r="L51" s="14"/>
    </row>
    <row r="52" spans="1:19" x14ac:dyDescent="0.25">
      <c r="A52" s="313" t="s">
        <v>68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5"/>
      <c r="L52" s="1"/>
    </row>
    <row r="53" spans="1:19" x14ac:dyDescent="0.25">
      <c r="A53" s="16">
        <v>1</v>
      </c>
      <c r="B53" s="1" t="s">
        <v>69</v>
      </c>
      <c r="C53" s="16">
        <v>248</v>
      </c>
      <c r="D53" s="4">
        <v>177</v>
      </c>
      <c r="E53" s="19">
        <f>D53/C53</f>
        <v>0.71370967741935487</v>
      </c>
      <c r="F53" s="6">
        <v>246</v>
      </c>
      <c r="G53" s="20">
        <f t="shared" ref="G53:G71" si="17">F53/C53</f>
        <v>0.99193548387096775</v>
      </c>
      <c r="H53" s="8">
        <v>246</v>
      </c>
      <c r="I53" s="21">
        <f t="shared" ref="I53:I71" si="18">H53/C53</f>
        <v>0.99193548387096775</v>
      </c>
      <c r="J53" s="10">
        <v>142</v>
      </c>
      <c r="K53" s="11">
        <f t="shared" ref="K53:K71" si="19">J53/C53</f>
        <v>0.57258064516129037</v>
      </c>
      <c r="L53" s="1"/>
      <c r="M53" t="s">
        <v>197</v>
      </c>
    </row>
    <row r="54" spans="1:19" x14ac:dyDescent="0.25">
      <c r="A54" s="16">
        <v>2</v>
      </c>
      <c r="B54" s="1" t="s">
        <v>70</v>
      </c>
      <c r="C54" s="16">
        <v>74</v>
      </c>
      <c r="D54" s="4">
        <v>74</v>
      </c>
      <c r="E54" s="19">
        <f t="shared" ref="E54:E70" si="20">D54/C54</f>
        <v>1</v>
      </c>
      <c r="F54" s="6">
        <v>74</v>
      </c>
      <c r="G54" s="7">
        <f t="shared" si="17"/>
        <v>1</v>
      </c>
      <c r="H54" s="8">
        <v>74</v>
      </c>
      <c r="I54" s="9">
        <f t="shared" si="18"/>
        <v>1</v>
      </c>
      <c r="J54" s="10">
        <v>32</v>
      </c>
      <c r="K54" s="11">
        <f t="shared" si="19"/>
        <v>0.43243243243243246</v>
      </c>
      <c r="L54" s="1"/>
      <c r="M54" t="s">
        <v>194</v>
      </c>
    </row>
    <row r="55" spans="1:19" x14ac:dyDescent="0.25">
      <c r="A55" s="16">
        <v>3</v>
      </c>
      <c r="B55" s="1" t="s">
        <v>71</v>
      </c>
      <c r="C55" s="16">
        <v>61</v>
      </c>
      <c r="D55" s="4">
        <v>1</v>
      </c>
      <c r="E55" s="19">
        <f t="shared" si="20"/>
        <v>1.6393442622950821E-2</v>
      </c>
      <c r="F55" s="6">
        <v>1</v>
      </c>
      <c r="G55" s="7">
        <f t="shared" si="17"/>
        <v>1.6393442622950821E-2</v>
      </c>
      <c r="H55" s="8">
        <v>61</v>
      </c>
      <c r="I55" s="9">
        <f t="shared" si="18"/>
        <v>1</v>
      </c>
      <c r="J55" s="10">
        <v>38</v>
      </c>
      <c r="K55" s="11">
        <f t="shared" si="19"/>
        <v>0.62295081967213117</v>
      </c>
      <c r="L55" s="1"/>
      <c r="M55" t="s">
        <v>222</v>
      </c>
    </row>
    <row r="56" spans="1:19" x14ac:dyDescent="0.25">
      <c r="A56" s="16">
        <v>4</v>
      </c>
      <c r="B56" s="1" t="s">
        <v>72</v>
      </c>
      <c r="C56" s="16">
        <v>50</v>
      </c>
      <c r="D56" s="4">
        <v>41</v>
      </c>
      <c r="E56" s="19">
        <f t="shared" si="20"/>
        <v>0.82</v>
      </c>
      <c r="F56" s="6">
        <v>50</v>
      </c>
      <c r="G56" s="20">
        <f t="shared" si="17"/>
        <v>1</v>
      </c>
      <c r="H56" s="8">
        <v>50</v>
      </c>
      <c r="I56" s="9">
        <f t="shared" si="18"/>
        <v>1</v>
      </c>
      <c r="J56" s="10">
        <v>24</v>
      </c>
      <c r="K56" s="11">
        <f t="shared" si="19"/>
        <v>0.48</v>
      </c>
      <c r="L56" s="1"/>
      <c r="M56" t="s">
        <v>199</v>
      </c>
    </row>
    <row r="57" spans="1:19" x14ac:dyDescent="0.25">
      <c r="A57" s="16">
        <v>5</v>
      </c>
      <c r="B57" s="1" t="s">
        <v>73</v>
      </c>
      <c r="C57" s="16">
        <v>51</v>
      </c>
      <c r="D57" s="4">
        <v>21</v>
      </c>
      <c r="E57" s="19">
        <f t="shared" si="20"/>
        <v>0.41176470588235292</v>
      </c>
      <c r="F57" s="6">
        <v>51</v>
      </c>
      <c r="G57" s="7">
        <f t="shared" si="17"/>
        <v>1</v>
      </c>
      <c r="H57" s="8">
        <v>51</v>
      </c>
      <c r="I57" s="9">
        <f t="shared" si="18"/>
        <v>1</v>
      </c>
      <c r="J57" s="10">
        <v>51</v>
      </c>
      <c r="K57" s="11">
        <f t="shared" si="19"/>
        <v>1</v>
      </c>
      <c r="L57" s="1"/>
      <c r="M57" t="s">
        <v>200</v>
      </c>
    </row>
    <row r="58" spans="1:19" x14ac:dyDescent="0.25">
      <c r="A58" s="16">
        <v>6</v>
      </c>
      <c r="B58" s="1" t="s">
        <v>74</v>
      </c>
      <c r="C58" s="16">
        <v>22</v>
      </c>
      <c r="D58" s="4">
        <v>22</v>
      </c>
      <c r="E58" s="19">
        <f t="shared" si="20"/>
        <v>1</v>
      </c>
      <c r="F58" s="6">
        <v>22</v>
      </c>
      <c r="G58" s="7">
        <f t="shared" si="17"/>
        <v>1</v>
      </c>
      <c r="H58" s="8">
        <v>22</v>
      </c>
      <c r="I58" s="9">
        <f t="shared" si="18"/>
        <v>1</v>
      </c>
      <c r="J58" s="10">
        <v>20</v>
      </c>
      <c r="K58" s="11">
        <f t="shared" si="19"/>
        <v>0.90909090909090906</v>
      </c>
      <c r="L58" s="1"/>
      <c r="M58" t="s">
        <v>194</v>
      </c>
    </row>
    <row r="59" spans="1:19" x14ac:dyDescent="0.25">
      <c r="A59" s="16">
        <v>7</v>
      </c>
      <c r="B59" s="1" t="s">
        <v>75</v>
      </c>
      <c r="C59" s="16">
        <v>57</v>
      </c>
      <c r="D59" s="4">
        <v>11</v>
      </c>
      <c r="E59" s="19">
        <f t="shared" si="20"/>
        <v>0.19298245614035087</v>
      </c>
      <c r="F59" s="6">
        <v>57</v>
      </c>
      <c r="G59" s="7">
        <f t="shared" si="17"/>
        <v>1</v>
      </c>
      <c r="H59" s="8">
        <v>57</v>
      </c>
      <c r="I59" s="9">
        <f t="shared" si="18"/>
        <v>1</v>
      </c>
      <c r="J59" s="10">
        <v>20</v>
      </c>
      <c r="K59" s="11">
        <f t="shared" si="19"/>
        <v>0.35087719298245612</v>
      </c>
      <c r="L59" s="1"/>
      <c r="M59" t="s">
        <v>201</v>
      </c>
    </row>
    <row r="60" spans="1:19" x14ac:dyDescent="0.25">
      <c r="A60" s="16">
        <v>8</v>
      </c>
      <c r="B60" s="1" t="s">
        <v>76</v>
      </c>
      <c r="C60" s="16">
        <v>24</v>
      </c>
      <c r="D60" s="4">
        <v>0</v>
      </c>
      <c r="E60" s="19">
        <f t="shared" si="20"/>
        <v>0</v>
      </c>
      <c r="F60" s="6">
        <v>0</v>
      </c>
      <c r="G60" s="7">
        <f t="shared" si="17"/>
        <v>0</v>
      </c>
      <c r="H60" s="8">
        <v>0</v>
      </c>
      <c r="I60" s="9">
        <f t="shared" si="18"/>
        <v>0</v>
      </c>
      <c r="J60" s="10">
        <v>3</v>
      </c>
      <c r="K60" s="11">
        <f t="shared" si="19"/>
        <v>0.125</v>
      </c>
      <c r="L60" s="1"/>
      <c r="M60" t="s">
        <v>202</v>
      </c>
    </row>
    <row r="61" spans="1:19" x14ac:dyDescent="0.25">
      <c r="A61" s="16">
        <v>9</v>
      </c>
      <c r="B61" s="1" t="s">
        <v>77</v>
      </c>
      <c r="C61" s="16">
        <v>31</v>
      </c>
      <c r="D61" s="4">
        <v>31</v>
      </c>
      <c r="E61" s="19">
        <f t="shared" si="20"/>
        <v>1</v>
      </c>
      <c r="F61" s="6">
        <v>31</v>
      </c>
      <c r="G61" s="7">
        <f t="shared" si="17"/>
        <v>1</v>
      </c>
      <c r="H61" s="8">
        <v>31</v>
      </c>
      <c r="I61" s="9">
        <f t="shared" si="18"/>
        <v>1</v>
      </c>
      <c r="J61" s="10">
        <v>6</v>
      </c>
      <c r="K61" s="11">
        <f t="shared" si="19"/>
        <v>0.19354838709677419</v>
      </c>
      <c r="L61" s="1"/>
      <c r="M61" t="s">
        <v>194</v>
      </c>
    </row>
    <row r="62" spans="1:19" x14ac:dyDescent="0.25">
      <c r="A62" s="16">
        <v>10</v>
      </c>
      <c r="B62" s="1" t="s">
        <v>78</v>
      </c>
      <c r="C62" s="16">
        <v>9</v>
      </c>
      <c r="D62" s="4">
        <v>0</v>
      </c>
      <c r="E62" s="19">
        <f t="shared" si="20"/>
        <v>0</v>
      </c>
      <c r="F62" s="6">
        <v>0</v>
      </c>
      <c r="G62" s="7">
        <f t="shared" si="17"/>
        <v>0</v>
      </c>
      <c r="H62" s="8">
        <v>0</v>
      </c>
      <c r="I62" s="9">
        <f t="shared" si="18"/>
        <v>0</v>
      </c>
      <c r="J62" s="10">
        <v>1</v>
      </c>
      <c r="K62" s="11">
        <f t="shared" si="19"/>
        <v>0.1111111111111111</v>
      </c>
      <c r="L62" s="1"/>
      <c r="M62" t="s">
        <v>202</v>
      </c>
    </row>
    <row r="63" spans="1:19" x14ac:dyDescent="0.25">
      <c r="A63" s="16">
        <v>11</v>
      </c>
      <c r="B63" s="1" t="s">
        <v>79</v>
      </c>
      <c r="C63" s="16">
        <v>10</v>
      </c>
      <c r="D63" s="4">
        <v>7</v>
      </c>
      <c r="E63" s="19">
        <f t="shared" si="20"/>
        <v>0.7</v>
      </c>
      <c r="F63" s="6">
        <v>10</v>
      </c>
      <c r="G63" s="7">
        <f t="shared" si="17"/>
        <v>1</v>
      </c>
      <c r="H63" s="8">
        <v>10</v>
      </c>
      <c r="I63" s="9">
        <f t="shared" si="18"/>
        <v>1</v>
      </c>
      <c r="J63" s="10">
        <v>3</v>
      </c>
      <c r="K63" s="11">
        <f t="shared" si="19"/>
        <v>0.3</v>
      </c>
      <c r="L63" s="1"/>
      <c r="M63" t="s">
        <v>204</v>
      </c>
    </row>
    <row r="64" spans="1:19" x14ac:dyDescent="0.25">
      <c r="A64" s="16">
        <v>12</v>
      </c>
      <c r="B64" s="1" t="s">
        <v>80</v>
      </c>
      <c r="C64" s="16">
        <v>11</v>
      </c>
      <c r="D64" s="4">
        <v>11</v>
      </c>
      <c r="E64" s="19">
        <f t="shared" si="20"/>
        <v>1</v>
      </c>
      <c r="F64" s="6">
        <v>11</v>
      </c>
      <c r="G64" s="7">
        <f t="shared" si="17"/>
        <v>1</v>
      </c>
      <c r="H64" s="8">
        <v>11</v>
      </c>
      <c r="I64" s="9">
        <f t="shared" si="18"/>
        <v>1</v>
      </c>
      <c r="J64" s="10">
        <v>11</v>
      </c>
      <c r="K64" s="11">
        <f t="shared" si="19"/>
        <v>1</v>
      </c>
      <c r="L64" s="1"/>
      <c r="M64" t="s">
        <v>194</v>
      </c>
    </row>
    <row r="65" spans="1:13" x14ac:dyDescent="0.25">
      <c r="A65" s="16">
        <v>13</v>
      </c>
      <c r="B65" s="1" t="s">
        <v>81</v>
      </c>
      <c r="C65" s="16">
        <v>7</v>
      </c>
      <c r="D65" s="4">
        <v>6</v>
      </c>
      <c r="E65" s="19">
        <f t="shared" si="20"/>
        <v>0.8571428571428571</v>
      </c>
      <c r="F65" s="6">
        <v>7</v>
      </c>
      <c r="G65" s="7">
        <f t="shared" si="17"/>
        <v>1</v>
      </c>
      <c r="H65" s="8">
        <v>7</v>
      </c>
      <c r="I65" s="9">
        <f t="shared" si="18"/>
        <v>1</v>
      </c>
      <c r="J65" s="10">
        <v>1</v>
      </c>
      <c r="K65" s="11">
        <f t="shared" si="19"/>
        <v>0.14285714285714285</v>
      </c>
      <c r="L65" s="1"/>
      <c r="M65" t="s">
        <v>223</v>
      </c>
    </row>
    <row r="66" spans="1:13" x14ac:dyDescent="0.25">
      <c r="A66" s="16">
        <v>14</v>
      </c>
      <c r="B66" s="1" t="s">
        <v>82</v>
      </c>
      <c r="C66" s="16">
        <v>8</v>
      </c>
      <c r="D66" s="4">
        <v>0</v>
      </c>
      <c r="E66" s="19">
        <f t="shared" si="20"/>
        <v>0</v>
      </c>
      <c r="F66" s="6">
        <v>0</v>
      </c>
      <c r="G66" s="7">
        <f t="shared" si="17"/>
        <v>0</v>
      </c>
      <c r="H66" s="8">
        <v>0</v>
      </c>
      <c r="I66" s="9">
        <f t="shared" si="18"/>
        <v>0</v>
      </c>
      <c r="J66" s="10">
        <v>0</v>
      </c>
      <c r="K66" s="11">
        <f t="shared" si="19"/>
        <v>0</v>
      </c>
      <c r="L66" s="1"/>
      <c r="M66" t="s">
        <v>202</v>
      </c>
    </row>
    <row r="67" spans="1:13" x14ac:dyDescent="0.25">
      <c r="A67" s="16">
        <v>15</v>
      </c>
      <c r="B67" s="1" t="s">
        <v>83</v>
      </c>
      <c r="C67" s="16">
        <v>21</v>
      </c>
      <c r="D67" s="4">
        <v>0</v>
      </c>
      <c r="E67" s="19">
        <f t="shared" si="20"/>
        <v>0</v>
      </c>
      <c r="F67" s="6">
        <v>0</v>
      </c>
      <c r="G67" s="7">
        <f t="shared" si="17"/>
        <v>0</v>
      </c>
      <c r="H67" s="8">
        <v>0</v>
      </c>
      <c r="I67" s="9">
        <f t="shared" si="18"/>
        <v>0</v>
      </c>
      <c r="J67" s="10">
        <v>0</v>
      </c>
      <c r="K67" s="11">
        <f t="shared" si="19"/>
        <v>0</v>
      </c>
      <c r="L67" s="1"/>
      <c r="M67" t="s">
        <v>202</v>
      </c>
    </row>
    <row r="68" spans="1:13" x14ac:dyDescent="0.25">
      <c r="A68" s="16">
        <v>16</v>
      </c>
      <c r="B68" s="1" t="s">
        <v>84</v>
      </c>
      <c r="C68" s="16">
        <v>14</v>
      </c>
      <c r="D68" s="4">
        <v>14</v>
      </c>
      <c r="E68" s="19">
        <f t="shared" si="20"/>
        <v>1</v>
      </c>
      <c r="F68" s="6">
        <v>14</v>
      </c>
      <c r="G68" s="7">
        <f t="shared" si="17"/>
        <v>1</v>
      </c>
      <c r="H68" s="8">
        <v>14</v>
      </c>
      <c r="I68" s="9">
        <f t="shared" si="18"/>
        <v>1</v>
      </c>
      <c r="J68" s="10">
        <v>2</v>
      </c>
      <c r="K68" s="11">
        <f t="shared" si="19"/>
        <v>0.14285714285714285</v>
      </c>
      <c r="L68" s="1"/>
      <c r="M68" t="s">
        <v>153</v>
      </c>
    </row>
    <row r="69" spans="1:13" x14ac:dyDescent="0.25">
      <c r="A69" s="16">
        <v>17</v>
      </c>
      <c r="B69" s="1" t="s">
        <v>85</v>
      </c>
      <c r="C69" s="16">
        <v>6</v>
      </c>
      <c r="D69" s="4">
        <v>6</v>
      </c>
      <c r="E69" s="19">
        <f t="shared" si="20"/>
        <v>1</v>
      </c>
      <c r="F69" s="6">
        <v>6</v>
      </c>
      <c r="G69" s="7">
        <f t="shared" si="17"/>
        <v>1</v>
      </c>
      <c r="H69" s="8">
        <v>6</v>
      </c>
      <c r="I69" s="9">
        <f t="shared" si="18"/>
        <v>1</v>
      </c>
      <c r="J69" s="10">
        <v>0</v>
      </c>
      <c r="K69" s="11">
        <f t="shared" si="19"/>
        <v>0</v>
      </c>
      <c r="L69" s="1"/>
      <c r="M69" t="s">
        <v>153</v>
      </c>
    </row>
    <row r="70" spans="1:13" x14ac:dyDescent="0.25">
      <c r="A70" s="16">
        <v>18</v>
      </c>
      <c r="B70" s="1" t="s">
        <v>86</v>
      </c>
      <c r="C70" s="16">
        <v>3</v>
      </c>
      <c r="D70" s="4">
        <v>3</v>
      </c>
      <c r="E70" s="19">
        <f t="shared" si="20"/>
        <v>1</v>
      </c>
      <c r="F70" s="6">
        <v>3</v>
      </c>
      <c r="G70" s="7">
        <f t="shared" si="17"/>
        <v>1</v>
      </c>
      <c r="H70" s="8">
        <v>3</v>
      </c>
      <c r="I70" s="9">
        <f t="shared" si="18"/>
        <v>1</v>
      </c>
      <c r="J70" s="10">
        <v>0</v>
      </c>
      <c r="K70" s="11">
        <f t="shared" si="19"/>
        <v>0</v>
      </c>
      <c r="L70" s="1"/>
      <c r="M70" t="s">
        <v>153</v>
      </c>
    </row>
    <row r="71" spans="1:13" s="15" customFormat="1" x14ac:dyDescent="0.25">
      <c r="A71" s="322" t="s">
        <v>46</v>
      </c>
      <c r="B71" s="322"/>
      <c r="C71" s="12">
        <f>SUM(C53:C70)</f>
        <v>707</v>
      </c>
      <c r="D71" s="12">
        <f>SUM(D53:D70)</f>
        <v>425</v>
      </c>
      <c r="E71" s="13">
        <f>D71/C71</f>
        <v>0.60113154172560113</v>
      </c>
      <c r="F71" s="12">
        <f>SUM(F53:F70)</f>
        <v>583</v>
      </c>
      <c r="G71" s="13">
        <f t="shared" si="17"/>
        <v>0.82461103253182466</v>
      </c>
      <c r="H71" s="12">
        <f>SUM(H53:H70)</f>
        <v>643</v>
      </c>
      <c r="I71" s="13">
        <f t="shared" si="18"/>
        <v>0.90947666195190946</v>
      </c>
      <c r="J71" s="12">
        <f>SUM(J53:J70)</f>
        <v>354</v>
      </c>
      <c r="K71" s="13">
        <f t="shared" si="19"/>
        <v>0.50070721357850068</v>
      </c>
      <c r="L71" s="14"/>
    </row>
    <row r="72" spans="1:13" x14ac:dyDescent="0.25">
      <c r="A72" s="313" t="s">
        <v>18</v>
      </c>
      <c r="B72" s="314"/>
      <c r="C72" s="314"/>
      <c r="D72" s="314"/>
      <c r="E72" s="314"/>
      <c r="F72" s="314"/>
      <c r="G72" s="314"/>
      <c r="H72" s="314"/>
      <c r="I72" s="314"/>
      <c r="J72" s="314"/>
      <c r="K72" s="314"/>
      <c r="L72" s="26"/>
    </row>
    <row r="73" spans="1:13" x14ac:dyDescent="0.25">
      <c r="A73" s="16">
        <v>1</v>
      </c>
      <c r="B73" s="1" t="s">
        <v>87</v>
      </c>
      <c r="C73" s="16">
        <v>57</v>
      </c>
      <c r="D73" s="4"/>
      <c r="E73" s="5">
        <f>D73/C73</f>
        <v>0</v>
      </c>
      <c r="F73" s="6"/>
      <c r="G73" s="7">
        <f t="shared" ref="G73:G85" si="21">F73/C73</f>
        <v>0</v>
      </c>
      <c r="H73" s="8">
        <v>57</v>
      </c>
      <c r="I73" s="9">
        <f t="shared" ref="I73:I85" si="22">H73/C73</f>
        <v>1</v>
      </c>
      <c r="J73" s="10">
        <v>7</v>
      </c>
      <c r="K73" s="11">
        <f t="shared" ref="K73:K85" si="23">J73/C73</f>
        <v>0.12280701754385964</v>
      </c>
      <c r="L73" s="1"/>
      <c r="M73" t="s">
        <v>193</v>
      </c>
    </row>
    <row r="74" spans="1:13" x14ac:dyDescent="0.25">
      <c r="A74" s="16">
        <v>2</v>
      </c>
      <c r="B74" s="1" t="s">
        <v>88</v>
      </c>
      <c r="C74" s="16">
        <v>102</v>
      </c>
      <c r="D74" s="4"/>
      <c r="E74" s="5">
        <f t="shared" ref="E74:E84" si="24">D74/C74</f>
        <v>0</v>
      </c>
      <c r="F74" s="6"/>
      <c r="G74" s="7">
        <f t="shared" si="21"/>
        <v>0</v>
      </c>
      <c r="H74" s="8">
        <v>102</v>
      </c>
      <c r="I74" s="9">
        <f t="shared" si="22"/>
        <v>1</v>
      </c>
      <c r="J74" s="10">
        <v>21</v>
      </c>
      <c r="K74" s="11">
        <f t="shared" si="23"/>
        <v>0.20588235294117646</v>
      </c>
      <c r="L74" s="1"/>
      <c r="M74" t="s">
        <v>193</v>
      </c>
    </row>
    <row r="75" spans="1:13" x14ac:dyDescent="0.25">
      <c r="A75" s="16">
        <v>3</v>
      </c>
      <c r="B75" s="1" t="s">
        <v>89</v>
      </c>
      <c r="C75" s="16">
        <v>13</v>
      </c>
      <c r="D75" s="4"/>
      <c r="E75" s="5">
        <f t="shared" si="24"/>
        <v>0</v>
      </c>
      <c r="F75" s="6"/>
      <c r="G75" s="7">
        <f t="shared" si="21"/>
        <v>0</v>
      </c>
      <c r="H75" s="8">
        <v>13</v>
      </c>
      <c r="I75" s="9">
        <f t="shared" si="22"/>
        <v>1</v>
      </c>
      <c r="J75" s="10">
        <v>5</v>
      </c>
      <c r="K75" s="11">
        <f t="shared" si="23"/>
        <v>0.38461538461538464</v>
      </c>
      <c r="L75" s="1"/>
      <c r="M75" t="s">
        <v>193</v>
      </c>
    </row>
    <row r="76" spans="1:13" x14ac:dyDescent="0.25">
      <c r="A76" s="16">
        <v>4</v>
      </c>
      <c r="B76" s="1" t="s">
        <v>90</v>
      </c>
      <c r="C76" s="16">
        <v>24</v>
      </c>
      <c r="D76" s="4"/>
      <c r="E76" s="5">
        <f t="shared" si="24"/>
        <v>0</v>
      </c>
      <c r="F76" s="6"/>
      <c r="G76" s="7">
        <f t="shared" si="21"/>
        <v>0</v>
      </c>
      <c r="H76" s="8">
        <v>24</v>
      </c>
      <c r="I76" s="9">
        <f t="shared" si="22"/>
        <v>1</v>
      </c>
      <c r="J76" s="10">
        <v>2</v>
      </c>
      <c r="K76" s="11">
        <f t="shared" si="23"/>
        <v>8.3333333333333329E-2</v>
      </c>
      <c r="L76" s="1"/>
      <c r="M76" t="s">
        <v>193</v>
      </c>
    </row>
    <row r="77" spans="1:13" x14ac:dyDescent="0.25">
      <c r="A77" s="16">
        <v>5</v>
      </c>
      <c r="B77" s="1" t="s">
        <v>91</v>
      </c>
      <c r="C77" s="16">
        <v>86</v>
      </c>
      <c r="D77" s="4"/>
      <c r="E77" s="5">
        <f t="shared" si="24"/>
        <v>0</v>
      </c>
      <c r="F77" s="6"/>
      <c r="G77" s="7">
        <f t="shared" si="21"/>
        <v>0</v>
      </c>
      <c r="H77" s="8">
        <v>86</v>
      </c>
      <c r="I77" s="9">
        <f t="shared" si="22"/>
        <v>1</v>
      </c>
      <c r="J77" s="10">
        <v>21</v>
      </c>
      <c r="K77" s="11">
        <f t="shared" si="23"/>
        <v>0.2441860465116279</v>
      </c>
      <c r="L77" s="1"/>
      <c r="M77" t="s">
        <v>193</v>
      </c>
    </row>
    <row r="78" spans="1:13" x14ac:dyDescent="0.25">
      <c r="A78" s="16">
        <v>6</v>
      </c>
      <c r="B78" s="1" t="s">
        <v>92</v>
      </c>
      <c r="C78" s="16">
        <v>55</v>
      </c>
      <c r="D78" s="4"/>
      <c r="E78" s="5">
        <f t="shared" si="24"/>
        <v>0</v>
      </c>
      <c r="F78" s="6"/>
      <c r="G78" s="7">
        <f t="shared" si="21"/>
        <v>0</v>
      </c>
      <c r="H78" s="8">
        <v>55</v>
      </c>
      <c r="I78" s="9">
        <f t="shared" si="22"/>
        <v>1</v>
      </c>
      <c r="J78" s="10">
        <v>24</v>
      </c>
      <c r="K78" s="11">
        <f t="shared" si="23"/>
        <v>0.43636363636363634</v>
      </c>
      <c r="L78" s="1"/>
      <c r="M78" t="s">
        <v>193</v>
      </c>
    </row>
    <row r="79" spans="1:13" x14ac:dyDescent="0.25">
      <c r="A79" s="16">
        <v>7</v>
      </c>
      <c r="B79" s="1" t="s">
        <v>93</v>
      </c>
      <c r="C79" s="16">
        <v>34</v>
      </c>
      <c r="D79" s="4"/>
      <c r="E79" s="5">
        <f t="shared" si="24"/>
        <v>0</v>
      </c>
      <c r="F79" s="6"/>
      <c r="G79" s="7">
        <f t="shared" si="21"/>
        <v>0</v>
      </c>
      <c r="H79" s="8">
        <v>34</v>
      </c>
      <c r="I79" s="9">
        <f t="shared" si="22"/>
        <v>1</v>
      </c>
      <c r="J79" s="10">
        <v>20</v>
      </c>
      <c r="K79" s="11">
        <f t="shared" si="23"/>
        <v>0.58823529411764708</v>
      </c>
      <c r="L79" s="1"/>
      <c r="M79" t="s">
        <v>193</v>
      </c>
    </row>
    <row r="80" spans="1:13" x14ac:dyDescent="0.25">
      <c r="A80" s="16">
        <v>8</v>
      </c>
      <c r="B80" s="1" t="s">
        <v>94</v>
      </c>
      <c r="C80" s="16">
        <v>25</v>
      </c>
      <c r="D80" s="4"/>
      <c r="E80" s="5">
        <f t="shared" si="24"/>
        <v>0</v>
      </c>
      <c r="F80" s="6"/>
      <c r="G80" s="7">
        <f t="shared" si="21"/>
        <v>0</v>
      </c>
      <c r="H80" s="8">
        <v>25</v>
      </c>
      <c r="I80" s="9">
        <f t="shared" si="22"/>
        <v>1</v>
      </c>
      <c r="J80" s="10">
        <v>1</v>
      </c>
      <c r="K80" s="11">
        <f t="shared" si="23"/>
        <v>0.04</v>
      </c>
      <c r="L80" s="1"/>
      <c r="M80" t="s">
        <v>193</v>
      </c>
    </row>
    <row r="81" spans="1:13" x14ac:dyDescent="0.25">
      <c r="A81" s="16">
        <v>9</v>
      </c>
      <c r="B81" s="1" t="s">
        <v>95</v>
      </c>
      <c r="C81" s="16">
        <v>58</v>
      </c>
      <c r="D81" s="4"/>
      <c r="E81" s="5">
        <f t="shared" si="24"/>
        <v>0</v>
      </c>
      <c r="F81" s="6"/>
      <c r="G81" s="7">
        <f t="shared" si="21"/>
        <v>0</v>
      </c>
      <c r="H81" s="8">
        <v>58</v>
      </c>
      <c r="I81" s="9">
        <f t="shared" si="22"/>
        <v>1</v>
      </c>
      <c r="J81" s="10">
        <v>4</v>
      </c>
      <c r="K81" s="11">
        <f t="shared" si="23"/>
        <v>6.8965517241379309E-2</v>
      </c>
      <c r="L81" s="1" t="s">
        <v>224</v>
      </c>
      <c r="M81" t="s">
        <v>193</v>
      </c>
    </row>
    <row r="82" spans="1:13" x14ac:dyDescent="0.25">
      <c r="A82" s="16">
        <v>10</v>
      </c>
      <c r="B82" s="1" t="s">
        <v>96</v>
      </c>
      <c r="C82" s="16">
        <v>110</v>
      </c>
      <c r="D82" s="4"/>
      <c r="E82" s="5">
        <f t="shared" si="24"/>
        <v>0</v>
      </c>
      <c r="F82" s="6"/>
      <c r="G82" s="7">
        <f t="shared" si="21"/>
        <v>0</v>
      </c>
      <c r="H82" s="8">
        <v>110</v>
      </c>
      <c r="I82" s="9">
        <f t="shared" si="22"/>
        <v>1</v>
      </c>
      <c r="J82" s="10">
        <v>78</v>
      </c>
      <c r="K82" s="11">
        <f t="shared" si="23"/>
        <v>0.70909090909090911</v>
      </c>
      <c r="L82" s="1" t="s">
        <v>225</v>
      </c>
      <c r="M82" t="s">
        <v>193</v>
      </c>
    </row>
    <row r="83" spans="1:13" x14ac:dyDescent="0.25">
      <c r="A83" s="16">
        <v>11</v>
      </c>
      <c r="B83" s="1" t="s">
        <v>97</v>
      </c>
      <c r="C83" s="16">
        <v>25</v>
      </c>
      <c r="D83" s="4"/>
      <c r="E83" s="5">
        <f t="shared" si="24"/>
        <v>0</v>
      </c>
      <c r="F83" s="6"/>
      <c r="G83" s="7">
        <f t="shared" si="21"/>
        <v>0</v>
      </c>
      <c r="H83" s="8">
        <v>25</v>
      </c>
      <c r="I83" s="9">
        <f t="shared" si="22"/>
        <v>1</v>
      </c>
      <c r="J83" s="10">
        <v>3</v>
      </c>
      <c r="K83" s="11">
        <f t="shared" si="23"/>
        <v>0.12</v>
      </c>
      <c r="L83" s="1" t="s">
        <v>226</v>
      </c>
      <c r="M83" t="s">
        <v>193</v>
      </c>
    </row>
    <row r="84" spans="1:13" x14ac:dyDescent="0.25">
      <c r="A84" s="16">
        <v>12</v>
      </c>
      <c r="B84" s="1" t="s">
        <v>98</v>
      </c>
      <c r="C84" s="16">
        <v>28</v>
      </c>
      <c r="D84" s="4"/>
      <c r="E84" s="5">
        <f t="shared" si="24"/>
        <v>0</v>
      </c>
      <c r="F84" s="6"/>
      <c r="G84" s="7">
        <f t="shared" si="21"/>
        <v>0</v>
      </c>
      <c r="H84" s="8">
        <v>28</v>
      </c>
      <c r="I84" s="9">
        <f t="shared" si="22"/>
        <v>1</v>
      </c>
      <c r="J84" s="10">
        <v>2</v>
      </c>
      <c r="K84" s="11">
        <f t="shared" si="23"/>
        <v>7.1428571428571425E-2</v>
      </c>
      <c r="L84" s="1"/>
      <c r="M84" t="s">
        <v>193</v>
      </c>
    </row>
    <row r="85" spans="1:13" s="15" customFormat="1" x14ac:dyDescent="0.25">
      <c r="A85" s="322" t="s">
        <v>46</v>
      </c>
      <c r="B85" s="322"/>
      <c r="C85" s="12">
        <f>SUM(C73:C84)</f>
        <v>617</v>
      </c>
      <c r="D85" s="12">
        <f>SUM(D73:D84)</f>
        <v>0</v>
      </c>
      <c r="E85" s="13">
        <f>D85/C85</f>
        <v>0</v>
      </c>
      <c r="F85" s="12">
        <f>SUM(F73:F84)</f>
        <v>0</v>
      </c>
      <c r="G85" s="13">
        <f t="shared" si="21"/>
        <v>0</v>
      </c>
      <c r="H85" s="12">
        <f>SUM(H73:H84)</f>
        <v>617</v>
      </c>
      <c r="I85" s="13">
        <f t="shared" si="22"/>
        <v>1</v>
      </c>
      <c r="J85" s="12">
        <f>SUM(J73:J84)</f>
        <v>188</v>
      </c>
      <c r="K85" s="13">
        <f t="shared" si="23"/>
        <v>0.3047001620745543</v>
      </c>
      <c r="L85" s="14"/>
    </row>
    <row r="86" spans="1:13" x14ac:dyDescent="0.25">
      <c r="A86" s="313" t="s">
        <v>19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5"/>
      <c r="L86" s="1"/>
    </row>
    <row r="87" spans="1:13" x14ac:dyDescent="0.25">
      <c r="A87" s="16">
        <v>1</v>
      </c>
      <c r="B87" s="1" t="s">
        <v>99</v>
      </c>
      <c r="C87" s="16">
        <v>77</v>
      </c>
      <c r="D87" s="4"/>
      <c r="E87" s="17">
        <f t="shared" ref="E87:E104" si="25">D87/C87</f>
        <v>0</v>
      </c>
      <c r="F87" s="18"/>
      <c r="G87" s="7">
        <f t="shared" ref="G87:G104" si="26">F87/C87</f>
        <v>0</v>
      </c>
      <c r="H87" s="8">
        <v>77</v>
      </c>
      <c r="I87" s="23">
        <f t="shared" ref="I87:I104" si="27">H87/C87</f>
        <v>1</v>
      </c>
      <c r="J87" s="10">
        <v>11</v>
      </c>
      <c r="K87" s="24">
        <f t="shared" ref="K87:K104" si="28">J87/C87</f>
        <v>0.14285714285714285</v>
      </c>
      <c r="M87" t="s">
        <v>193</v>
      </c>
    </row>
    <row r="88" spans="1:13" x14ac:dyDescent="0.25">
      <c r="A88" s="16">
        <v>2</v>
      </c>
      <c r="B88" s="1" t="s">
        <v>100</v>
      </c>
      <c r="C88" s="16">
        <v>64</v>
      </c>
      <c r="D88" s="4"/>
      <c r="E88" s="17">
        <f t="shared" si="25"/>
        <v>0</v>
      </c>
      <c r="F88" s="18"/>
      <c r="G88" s="7">
        <f t="shared" si="26"/>
        <v>0</v>
      </c>
      <c r="H88" s="8">
        <v>64</v>
      </c>
      <c r="I88" s="23">
        <f t="shared" si="27"/>
        <v>1</v>
      </c>
      <c r="J88" s="10">
        <v>14</v>
      </c>
      <c r="K88" s="24">
        <f t="shared" si="28"/>
        <v>0.21875</v>
      </c>
      <c r="M88" t="s">
        <v>193</v>
      </c>
    </row>
    <row r="89" spans="1:13" x14ac:dyDescent="0.25">
      <c r="A89" s="16">
        <v>3</v>
      </c>
      <c r="B89" s="1" t="s">
        <v>101</v>
      </c>
      <c r="C89" s="16">
        <v>27</v>
      </c>
      <c r="D89" s="4">
        <v>27</v>
      </c>
      <c r="E89" s="17">
        <f t="shared" si="25"/>
        <v>1</v>
      </c>
      <c r="F89" s="18">
        <v>27</v>
      </c>
      <c r="G89" s="7">
        <f t="shared" si="26"/>
        <v>1</v>
      </c>
      <c r="H89" s="8">
        <v>27</v>
      </c>
      <c r="I89" s="23">
        <f t="shared" si="27"/>
        <v>1</v>
      </c>
      <c r="J89" s="10">
        <v>2</v>
      </c>
      <c r="K89" s="24">
        <f t="shared" si="28"/>
        <v>7.407407407407407E-2</v>
      </c>
      <c r="M89" t="s">
        <v>144</v>
      </c>
    </row>
    <row r="90" spans="1:13" x14ac:dyDescent="0.25">
      <c r="A90" s="16">
        <v>4</v>
      </c>
      <c r="B90" s="1" t="s">
        <v>102</v>
      </c>
      <c r="C90" s="16">
        <v>21</v>
      </c>
      <c r="D90" s="4"/>
      <c r="E90" s="17">
        <f t="shared" si="25"/>
        <v>0</v>
      </c>
      <c r="F90" s="18"/>
      <c r="G90" s="7">
        <f t="shared" si="26"/>
        <v>0</v>
      </c>
      <c r="H90" s="8">
        <v>21</v>
      </c>
      <c r="I90" s="23">
        <f t="shared" si="27"/>
        <v>1</v>
      </c>
      <c r="J90" s="10">
        <v>3</v>
      </c>
      <c r="K90" s="24">
        <f t="shared" si="28"/>
        <v>0.14285714285714285</v>
      </c>
      <c r="M90" t="s">
        <v>193</v>
      </c>
    </row>
    <row r="91" spans="1:13" x14ac:dyDescent="0.25">
      <c r="A91" s="16">
        <v>5</v>
      </c>
      <c r="B91" s="1" t="s">
        <v>103</v>
      </c>
      <c r="C91" s="16">
        <v>17</v>
      </c>
      <c r="D91" s="4"/>
      <c r="E91" s="17">
        <f t="shared" si="25"/>
        <v>0</v>
      </c>
      <c r="F91" s="18"/>
      <c r="G91" s="7">
        <f t="shared" si="26"/>
        <v>0</v>
      </c>
      <c r="H91" s="8">
        <v>17</v>
      </c>
      <c r="I91" s="23">
        <f t="shared" si="27"/>
        <v>1</v>
      </c>
      <c r="J91" s="10">
        <v>12</v>
      </c>
      <c r="K91" s="24">
        <f t="shared" si="28"/>
        <v>0.70588235294117652</v>
      </c>
      <c r="M91" t="s">
        <v>193</v>
      </c>
    </row>
    <row r="92" spans="1:13" x14ac:dyDescent="0.25">
      <c r="A92" s="16">
        <v>6</v>
      </c>
      <c r="B92" s="1" t="s">
        <v>104</v>
      </c>
      <c r="C92" s="16">
        <v>14</v>
      </c>
      <c r="D92" s="4"/>
      <c r="E92" s="17">
        <f t="shared" si="25"/>
        <v>0</v>
      </c>
      <c r="F92" s="18"/>
      <c r="G92" s="7">
        <f t="shared" si="26"/>
        <v>0</v>
      </c>
      <c r="H92" s="8">
        <v>14</v>
      </c>
      <c r="I92" s="23">
        <f t="shared" si="27"/>
        <v>1</v>
      </c>
      <c r="J92" s="10">
        <v>0</v>
      </c>
      <c r="K92" s="24">
        <f t="shared" si="28"/>
        <v>0</v>
      </c>
      <c r="M92" t="s">
        <v>193</v>
      </c>
    </row>
    <row r="93" spans="1:13" x14ac:dyDescent="0.25">
      <c r="A93" s="16">
        <v>7</v>
      </c>
      <c r="B93" s="1" t="s">
        <v>105</v>
      </c>
      <c r="C93" s="16">
        <v>14</v>
      </c>
      <c r="D93" s="4"/>
      <c r="E93" s="17">
        <f t="shared" si="25"/>
        <v>0</v>
      </c>
      <c r="F93" s="18"/>
      <c r="G93" s="7">
        <f t="shared" si="26"/>
        <v>0</v>
      </c>
      <c r="H93" s="8">
        <v>14</v>
      </c>
      <c r="I93" s="23">
        <f t="shared" si="27"/>
        <v>1</v>
      </c>
      <c r="J93" s="10">
        <v>2</v>
      </c>
      <c r="K93" s="24">
        <f t="shared" si="28"/>
        <v>0.14285714285714285</v>
      </c>
      <c r="M93" t="s">
        <v>193</v>
      </c>
    </row>
    <row r="94" spans="1:13" x14ac:dyDescent="0.25">
      <c r="A94" s="16">
        <v>8</v>
      </c>
      <c r="B94" s="1" t="s">
        <v>106</v>
      </c>
      <c r="C94" s="16">
        <v>35</v>
      </c>
      <c r="D94" s="4"/>
      <c r="E94" s="17">
        <f t="shared" si="25"/>
        <v>0</v>
      </c>
      <c r="F94" s="18"/>
      <c r="G94" s="7">
        <f t="shared" si="26"/>
        <v>0</v>
      </c>
      <c r="H94" s="8">
        <v>35</v>
      </c>
      <c r="I94" s="23">
        <f t="shared" si="27"/>
        <v>1</v>
      </c>
      <c r="J94" s="10">
        <v>0</v>
      </c>
      <c r="K94" s="24">
        <f t="shared" si="28"/>
        <v>0</v>
      </c>
      <c r="M94" t="s">
        <v>193</v>
      </c>
    </row>
    <row r="95" spans="1:13" x14ac:dyDescent="0.25">
      <c r="A95" s="16">
        <v>9</v>
      </c>
      <c r="B95" s="1" t="s">
        <v>107</v>
      </c>
      <c r="C95" s="16">
        <v>9</v>
      </c>
      <c r="D95" s="4"/>
      <c r="E95" s="17">
        <f t="shared" si="25"/>
        <v>0</v>
      </c>
      <c r="F95" s="18"/>
      <c r="G95" s="7">
        <f t="shared" si="26"/>
        <v>0</v>
      </c>
      <c r="H95" s="8">
        <v>9</v>
      </c>
      <c r="I95" s="23">
        <f t="shared" si="27"/>
        <v>1</v>
      </c>
      <c r="J95" s="10">
        <v>0</v>
      </c>
      <c r="K95" s="24">
        <f t="shared" si="28"/>
        <v>0</v>
      </c>
      <c r="M95" t="s">
        <v>193</v>
      </c>
    </row>
    <row r="96" spans="1:13" x14ac:dyDescent="0.25">
      <c r="A96" s="16">
        <v>10</v>
      </c>
      <c r="B96" s="1" t="s">
        <v>108</v>
      </c>
      <c r="C96" s="16">
        <v>5</v>
      </c>
      <c r="D96" s="4"/>
      <c r="E96" s="17">
        <f t="shared" si="25"/>
        <v>0</v>
      </c>
      <c r="F96" s="18"/>
      <c r="G96" s="7">
        <f t="shared" si="26"/>
        <v>0</v>
      </c>
      <c r="H96" s="8">
        <v>5</v>
      </c>
      <c r="I96" s="23">
        <f t="shared" si="27"/>
        <v>1</v>
      </c>
      <c r="J96" s="10">
        <v>1</v>
      </c>
      <c r="K96" s="24">
        <f t="shared" si="28"/>
        <v>0.2</v>
      </c>
      <c r="M96" t="s">
        <v>193</v>
      </c>
    </row>
    <row r="97" spans="1:13" x14ac:dyDescent="0.25">
      <c r="A97" s="16">
        <v>11</v>
      </c>
      <c r="B97" s="1" t="s">
        <v>109</v>
      </c>
      <c r="C97" s="16">
        <v>11</v>
      </c>
      <c r="D97" s="4"/>
      <c r="E97" s="17">
        <f t="shared" si="25"/>
        <v>0</v>
      </c>
      <c r="F97" s="18"/>
      <c r="G97" s="7">
        <f t="shared" si="26"/>
        <v>0</v>
      </c>
      <c r="H97" s="8">
        <v>11</v>
      </c>
      <c r="I97" s="23">
        <f t="shared" si="27"/>
        <v>1</v>
      </c>
      <c r="J97" s="10">
        <v>0</v>
      </c>
      <c r="K97" s="24">
        <f t="shared" si="28"/>
        <v>0</v>
      </c>
      <c r="M97" t="s">
        <v>193</v>
      </c>
    </row>
    <row r="98" spans="1:13" x14ac:dyDescent="0.25">
      <c r="A98" s="16">
        <v>12</v>
      </c>
      <c r="B98" s="1" t="s">
        <v>110</v>
      </c>
      <c r="C98" s="16">
        <v>2</v>
      </c>
      <c r="D98" s="4"/>
      <c r="E98" s="17">
        <f t="shared" si="25"/>
        <v>0</v>
      </c>
      <c r="F98" s="18"/>
      <c r="G98" s="7">
        <f t="shared" si="26"/>
        <v>0</v>
      </c>
      <c r="H98" s="8">
        <v>2</v>
      </c>
      <c r="I98" s="23">
        <f t="shared" si="27"/>
        <v>1</v>
      </c>
      <c r="J98" s="10">
        <v>0</v>
      </c>
      <c r="K98" s="24">
        <f t="shared" si="28"/>
        <v>0</v>
      </c>
      <c r="M98" t="s">
        <v>193</v>
      </c>
    </row>
    <row r="99" spans="1:13" x14ac:dyDescent="0.25">
      <c r="A99" s="16">
        <v>13</v>
      </c>
      <c r="B99" s="1" t="s">
        <v>111</v>
      </c>
      <c r="C99" s="16">
        <v>10</v>
      </c>
      <c r="D99" s="4"/>
      <c r="E99" s="17">
        <f t="shared" si="25"/>
        <v>0</v>
      </c>
      <c r="F99" s="18"/>
      <c r="G99" s="7">
        <f t="shared" si="26"/>
        <v>0</v>
      </c>
      <c r="H99" s="8">
        <v>10</v>
      </c>
      <c r="I99" s="23">
        <f t="shared" si="27"/>
        <v>1</v>
      </c>
      <c r="J99" s="10">
        <v>4</v>
      </c>
      <c r="K99" s="24">
        <f t="shared" si="28"/>
        <v>0.4</v>
      </c>
      <c r="M99" t="s">
        <v>193</v>
      </c>
    </row>
    <row r="100" spans="1:13" x14ac:dyDescent="0.25">
      <c r="A100" s="16">
        <v>14</v>
      </c>
      <c r="B100" s="1" t="s">
        <v>112</v>
      </c>
      <c r="C100" s="16">
        <v>15</v>
      </c>
      <c r="D100" s="4"/>
      <c r="E100" s="17">
        <f t="shared" si="25"/>
        <v>0</v>
      </c>
      <c r="F100" s="18"/>
      <c r="G100" s="7">
        <f t="shared" si="26"/>
        <v>0</v>
      </c>
      <c r="H100" s="8">
        <v>15</v>
      </c>
      <c r="I100" s="23">
        <f t="shared" si="27"/>
        <v>1</v>
      </c>
      <c r="J100" s="10">
        <v>0</v>
      </c>
      <c r="K100" s="24">
        <f t="shared" si="28"/>
        <v>0</v>
      </c>
      <c r="M100" t="s">
        <v>193</v>
      </c>
    </row>
    <row r="101" spans="1:13" x14ac:dyDescent="0.25">
      <c r="A101" s="16">
        <v>15</v>
      </c>
      <c r="B101" s="1" t="s">
        <v>113</v>
      </c>
      <c r="C101" s="16">
        <v>6</v>
      </c>
      <c r="D101" s="4"/>
      <c r="E101" s="17">
        <f t="shared" si="25"/>
        <v>0</v>
      </c>
      <c r="F101" s="18"/>
      <c r="G101" s="7">
        <f t="shared" si="26"/>
        <v>0</v>
      </c>
      <c r="H101" s="8">
        <v>6</v>
      </c>
      <c r="I101" s="23">
        <f t="shared" si="27"/>
        <v>1</v>
      </c>
      <c r="J101" s="10">
        <v>0</v>
      </c>
      <c r="K101" s="24">
        <f t="shared" si="28"/>
        <v>0</v>
      </c>
      <c r="M101" t="s">
        <v>193</v>
      </c>
    </row>
    <row r="102" spans="1:13" x14ac:dyDescent="0.25">
      <c r="A102" s="16">
        <v>16</v>
      </c>
      <c r="B102" s="1" t="s">
        <v>114</v>
      </c>
      <c r="C102" s="16">
        <v>47</v>
      </c>
      <c r="D102" s="4"/>
      <c r="E102" s="17">
        <f t="shared" si="25"/>
        <v>0</v>
      </c>
      <c r="F102" s="18"/>
      <c r="G102" s="7">
        <f t="shared" si="26"/>
        <v>0</v>
      </c>
      <c r="H102" s="8">
        <v>47</v>
      </c>
      <c r="I102" s="23">
        <f t="shared" si="27"/>
        <v>1</v>
      </c>
      <c r="J102" s="10">
        <v>0</v>
      </c>
      <c r="K102" s="24">
        <f t="shared" si="28"/>
        <v>0</v>
      </c>
      <c r="M102" t="s">
        <v>193</v>
      </c>
    </row>
    <row r="103" spans="1:13" x14ac:dyDescent="0.25">
      <c r="A103" s="16">
        <v>17</v>
      </c>
      <c r="B103" s="1" t="s">
        <v>115</v>
      </c>
      <c r="C103" s="16">
        <v>2</v>
      </c>
      <c r="D103" s="4"/>
      <c r="E103" s="17">
        <f t="shared" si="25"/>
        <v>0</v>
      </c>
      <c r="F103" s="18"/>
      <c r="G103" s="7">
        <f t="shared" si="26"/>
        <v>0</v>
      </c>
      <c r="H103" s="8">
        <v>2</v>
      </c>
      <c r="I103" s="23">
        <f t="shared" si="27"/>
        <v>1</v>
      </c>
      <c r="J103" s="10">
        <v>2</v>
      </c>
      <c r="K103" s="24">
        <f t="shared" si="28"/>
        <v>1</v>
      </c>
      <c r="M103" t="s">
        <v>220</v>
      </c>
    </row>
    <row r="104" spans="1:13" s="15" customFormat="1" x14ac:dyDescent="0.25">
      <c r="A104" s="322" t="s">
        <v>46</v>
      </c>
      <c r="B104" s="322"/>
      <c r="C104" s="12">
        <f>SUM(C87:C103)</f>
        <v>376</v>
      </c>
      <c r="D104" s="12">
        <f>SUM(D87:D103)</f>
        <v>27</v>
      </c>
      <c r="E104" s="13">
        <f t="shared" si="25"/>
        <v>7.1808510638297879E-2</v>
      </c>
      <c r="F104" s="12">
        <f>SUM(F87:F103)</f>
        <v>27</v>
      </c>
      <c r="G104" s="13">
        <f t="shared" si="26"/>
        <v>7.1808510638297879E-2</v>
      </c>
      <c r="H104" s="12">
        <f>SUM(H87:H103)</f>
        <v>376</v>
      </c>
      <c r="I104" s="13">
        <f t="shared" si="27"/>
        <v>1</v>
      </c>
      <c r="J104" s="12">
        <f>SUM(J87:J103)</f>
        <v>51</v>
      </c>
      <c r="K104" s="13">
        <f t="shared" si="28"/>
        <v>0.13563829787234041</v>
      </c>
    </row>
    <row r="105" spans="1:13" x14ac:dyDescent="0.25">
      <c r="A105" s="313" t="s">
        <v>116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5"/>
    </row>
    <row r="106" spans="1:13" x14ac:dyDescent="0.25">
      <c r="A106" s="16">
        <v>1</v>
      </c>
      <c r="B106" s="1" t="s">
        <v>117</v>
      </c>
      <c r="C106" s="16">
        <v>10</v>
      </c>
      <c r="D106" s="4"/>
      <c r="E106" s="17">
        <f t="shared" ref="E106:E126" si="29">D106/C106</f>
        <v>0</v>
      </c>
      <c r="F106" s="18"/>
      <c r="G106" s="7">
        <f t="shared" ref="G106:G126" si="30">F106/C106</f>
        <v>0</v>
      </c>
      <c r="H106" s="8">
        <v>10</v>
      </c>
      <c r="I106" s="23">
        <f t="shared" ref="I106:I126" si="31">H106/C106</f>
        <v>1</v>
      </c>
      <c r="J106" s="10">
        <v>0</v>
      </c>
      <c r="K106" s="24">
        <f t="shared" ref="K106:K126" si="32">J106/C106</f>
        <v>0</v>
      </c>
      <c r="M106" t="s">
        <v>193</v>
      </c>
    </row>
    <row r="107" spans="1:13" x14ac:dyDescent="0.25">
      <c r="A107" s="16">
        <v>2</v>
      </c>
      <c r="B107" s="1" t="s">
        <v>118</v>
      </c>
      <c r="C107" s="16">
        <v>4</v>
      </c>
      <c r="D107" s="4"/>
      <c r="E107" s="17">
        <f t="shared" si="29"/>
        <v>0</v>
      </c>
      <c r="F107" s="18"/>
      <c r="G107" s="7">
        <f t="shared" si="30"/>
        <v>0</v>
      </c>
      <c r="H107" s="8">
        <v>4</v>
      </c>
      <c r="I107" s="23">
        <f t="shared" si="31"/>
        <v>1</v>
      </c>
      <c r="J107" s="10">
        <v>0</v>
      </c>
      <c r="K107" s="24">
        <f t="shared" si="32"/>
        <v>0</v>
      </c>
      <c r="M107" t="s">
        <v>193</v>
      </c>
    </row>
    <row r="108" spans="1:13" x14ac:dyDescent="0.25">
      <c r="A108" s="16">
        <v>3</v>
      </c>
      <c r="B108" s="1" t="s">
        <v>119</v>
      </c>
      <c r="C108" s="16">
        <v>6</v>
      </c>
      <c r="D108" s="4"/>
      <c r="E108" s="17">
        <f t="shared" si="29"/>
        <v>0</v>
      </c>
      <c r="F108" s="18"/>
      <c r="G108" s="7">
        <f t="shared" si="30"/>
        <v>0</v>
      </c>
      <c r="H108" s="8">
        <v>6</v>
      </c>
      <c r="I108" s="23">
        <f t="shared" si="31"/>
        <v>1</v>
      </c>
      <c r="J108" s="10">
        <v>3</v>
      </c>
      <c r="K108" s="24">
        <f t="shared" si="32"/>
        <v>0.5</v>
      </c>
      <c r="M108" t="s">
        <v>193</v>
      </c>
    </row>
    <row r="109" spans="1:13" x14ac:dyDescent="0.25">
      <c r="A109" s="16">
        <v>4</v>
      </c>
      <c r="B109" s="1" t="s">
        <v>120</v>
      </c>
      <c r="C109" s="16">
        <v>2</v>
      </c>
      <c r="D109" s="4"/>
      <c r="E109" s="17">
        <f t="shared" si="29"/>
        <v>0</v>
      </c>
      <c r="F109" s="18"/>
      <c r="G109" s="7">
        <f t="shared" si="30"/>
        <v>0</v>
      </c>
      <c r="H109" s="8">
        <v>2</v>
      </c>
      <c r="I109" s="23">
        <f t="shared" si="31"/>
        <v>1</v>
      </c>
      <c r="J109" s="10">
        <v>0</v>
      </c>
      <c r="K109" s="24">
        <f t="shared" si="32"/>
        <v>0</v>
      </c>
      <c r="M109" t="s">
        <v>193</v>
      </c>
    </row>
    <row r="110" spans="1:13" x14ac:dyDescent="0.25">
      <c r="A110" s="16">
        <v>5</v>
      </c>
      <c r="B110" s="1" t="s">
        <v>121</v>
      </c>
      <c r="C110" s="16">
        <v>6</v>
      </c>
      <c r="D110" s="4"/>
      <c r="E110" s="17">
        <f t="shared" si="29"/>
        <v>0</v>
      </c>
      <c r="F110" s="18"/>
      <c r="G110" s="7">
        <f t="shared" si="30"/>
        <v>0</v>
      </c>
      <c r="H110" s="8">
        <v>6</v>
      </c>
      <c r="I110" s="23">
        <f t="shared" si="31"/>
        <v>1</v>
      </c>
      <c r="J110" s="10">
        <v>0</v>
      </c>
      <c r="K110" s="24">
        <f t="shared" si="32"/>
        <v>0</v>
      </c>
      <c r="M110" t="s">
        <v>193</v>
      </c>
    </row>
    <row r="111" spans="1:13" x14ac:dyDescent="0.25">
      <c r="A111" s="16">
        <v>6</v>
      </c>
      <c r="B111" s="1" t="s">
        <v>122</v>
      </c>
      <c r="C111" s="16">
        <v>25</v>
      </c>
      <c r="D111" s="4"/>
      <c r="E111" s="17">
        <f t="shared" si="29"/>
        <v>0</v>
      </c>
      <c r="F111" s="18"/>
      <c r="G111" s="7">
        <f t="shared" si="30"/>
        <v>0</v>
      </c>
      <c r="H111" s="8">
        <v>25</v>
      </c>
      <c r="I111" s="23">
        <f t="shared" si="31"/>
        <v>1</v>
      </c>
      <c r="J111" s="10">
        <v>0</v>
      </c>
      <c r="K111" s="24">
        <f t="shared" si="32"/>
        <v>0</v>
      </c>
      <c r="M111" t="s">
        <v>193</v>
      </c>
    </row>
    <row r="112" spans="1:13" x14ac:dyDescent="0.25">
      <c r="A112" s="16">
        <v>7</v>
      </c>
      <c r="B112" s="1" t="s">
        <v>123</v>
      </c>
      <c r="C112" s="16">
        <v>17</v>
      </c>
      <c r="D112" s="4"/>
      <c r="E112" s="17">
        <f t="shared" si="29"/>
        <v>0</v>
      </c>
      <c r="F112" s="18"/>
      <c r="G112" s="7">
        <f t="shared" si="30"/>
        <v>0</v>
      </c>
      <c r="H112" s="8">
        <v>17</v>
      </c>
      <c r="I112" s="23">
        <f t="shared" si="31"/>
        <v>1</v>
      </c>
      <c r="J112" s="10">
        <v>0</v>
      </c>
      <c r="K112" s="24">
        <f t="shared" si="32"/>
        <v>0</v>
      </c>
      <c r="M112" t="s">
        <v>193</v>
      </c>
    </row>
    <row r="113" spans="1:13" x14ac:dyDescent="0.25">
      <c r="A113" s="16">
        <v>8</v>
      </c>
      <c r="B113" s="1" t="s">
        <v>124</v>
      </c>
      <c r="C113" s="16">
        <v>3</v>
      </c>
      <c r="D113" s="4"/>
      <c r="E113" s="17">
        <f t="shared" si="29"/>
        <v>0</v>
      </c>
      <c r="F113" s="18"/>
      <c r="G113" s="7">
        <f t="shared" si="30"/>
        <v>0</v>
      </c>
      <c r="H113" s="8">
        <v>3</v>
      </c>
      <c r="I113" s="23">
        <f t="shared" si="31"/>
        <v>1</v>
      </c>
      <c r="J113" s="10">
        <v>0</v>
      </c>
      <c r="K113" s="24">
        <f t="shared" si="32"/>
        <v>0</v>
      </c>
      <c r="M113" t="s">
        <v>193</v>
      </c>
    </row>
    <row r="114" spans="1:13" x14ac:dyDescent="0.25">
      <c r="A114" s="16">
        <v>9</v>
      </c>
      <c r="B114" s="1" t="s">
        <v>125</v>
      </c>
      <c r="C114" s="16">
        <v>4</v>
      </c>
      <c r="D114" s="4"/>
      <c r="E114" s="17">
        <f t="shared" si="29"/>
        <v>0</v>
      </c>
      <c r="F114" s="18"/>
      <c r="G114" s="7">
        <f t="shared" si="30"/>
        <v>0</v>
      </c>
      <c r="H114" s="8">
        <v>4</v>
      </c>
      <c r="I114" s="23">
        <f t="shared" si="31"/>
        <v>1</v>
      </c>
      <c r="J114" s="10">
        <v>0</v>
      </c>
      <c r="K114" s="24">
        <f t="shared" si="32"/>
        <v>0</v>
      </c>
      <c r="M114" t="s">
        <v>193</v>
      </c>
    </row>
    <row r="115" spans="1:13" x14ac:dyDescent="0.25">
      <c r="A115" s="16">
        <v>10</v>
      </c>
      <c r="B115" s="1" t="s">
        <v>126</v>
      </c>
      <c r="C115" s="16">
        <v>3</v>
      </c>
      <c r="D115" s="4"/>
      <c r="E115" s="17">
        <f t="shared" si="29"/>
        <v>0</v>
      </c>
      <c r="F115" s="18"/>
      <c r="G115" s="7">
        <f t="shared" si="30"/>
        <v>0</v>
      </c>
      <c r="H115" s="8">
        <v>3</v>
      </c>
      <c r="I115" s="23">
        <f t="shared" si="31"/>
        <v>1</v>
      </c>
      <c r="J115" s="10">
        <v>0</v>
      </c>
      <c r="K115" s="24">
        <f t="shared" si="32"/>
        <v>0</v>
      </c>
      <c r="M115" t="s">
        <v>193</v>
      </c>
    </row>
    <row r="116" spans="1:13" x14ac:dyDescent="0.25">
      <c r="A116" s="16">
        <v>11</v>
      </c>
      <c r="B116" s="1" t="s">
        <v>127</v>
      </c>
      <c r="C116" s="16">
        <v>10</v>
      </c>
      <c r="D116" s="4"/>
      <c r="E116" s="17">
        <f t="shared" si="29"/>
        <v>0</v>
      </c>
      <c r="F116" s="18"/>
      <c r="G116" s="7">
        <f t="shared" si="30"/>
        <v>0</v>
      </c>
      <c r="H116" s="8">
        <v>10</v>
      </c>
      <c r="I116" s="23">
        <f t="shared" si="31"/>
        <v>1</v>
      </c>
      <c r="J116" s="10">
        <v>0</v>
      </c>
      <c r="K116" s="24">
        <f t="shared" si="32"/>
        <v>0</v>
      </c>
      <c r="M116" t="s">
        <v>193</v>
      </c>
    </row>
    <row r="117" spans="1:13" x14ac:dyDescent="0.25">
      <c r="A117" s="16">
        <v>12</v>
      </c>
      <c r="B117" s="1" t="s">
        <v>128</v>
      </c>
      <c r="C117" s="16">
        <v>4</v>
      </c>
      <c r="D117" s="4"/>
      <c r="E117" s="17">
        <f t="shared" si="29"/>
        <v>0</v>
      </c>
      <c r="F117" s="18"/>
      <c r="G117" s="7">
        <f t="shared" si="30"/>
        <v>0</v>
      </c>
      <c r="H117" s="8">
        <v>4</v>
      </c>
      <c r="I117" s="23">
        <f t="shared" si="31"/>
        <v>1</v>
      </c>
      <c r="J117" s="10">
        <v>0</v>
      </c>
      <c r="K117" s="24">
        <f t="shared" si="32"/>
        <v>0</v>
      </c>
      <c r="M117" t="s">
        <v>193</v>
      </c>
    </row>
    <row r="118" spans="1:13" x14ac:dyDescent="0.25">
      <c r="A118" s="16">
        <v>13</v>
      </c>
      <c r="B118" s="1" t="s">
        <v>129</v>
      </c>
      <c r="C118" s="16">
        <v>2</v>
      </c>
      <c r="D118" s="4"/>
      <c r="E118" s="17">
        <f t="shared" si="29"/>
        <v>0</v>
      </c>
      <c r="F118" s="18"/>
      <c r="G118" s="7">
        <f t="shared" si="30"/>
        <v>0</v>
      </c>
      <c r="H118" s="8">
        <v>2</v>
      </c>
      <c r="I118" s="23">
        <f t="shared" si="31"/>
        <v>1</v>
      </c>
      <c r="J118" s="10">
        <v>0</v>
      </c>
      <c r="K118" s="24">
        <f t="shared" si="32"/>
        <v>0</v>
      </c>
      <c r="M118" t="s">
        <v>193</v>
      </c>
    </row>
    <row r="119" spans="1:13" x14ac:dyDescent="0.25">
      <c r="A119" s="16">
        <v>14</v>
      </c>
      <c r="B119" s="1" t="s">
        <v>130</v>
      </c>
      <c r="C119" s="16">
        <v>3</v>
      </c>
      <c r="D119" s="4"/>
      <c r="E119" s="17">
        <f t="shared" si="29"/>
        <v>0</v>
      </c>
      <c r="F119" s="18"/>
      <c r="G119" s="7">
        <f t="shared" si="30"/>
        <v>0</v>
      </c>
      <c r="H119" s="8">
        <v>3</v>
      </c>
      <c r="I119" s="23">
        <f t="shared" si="31"/>
        <v>1</v>
      </c>
      <c r="J119" s="10">
        <v>0</v>
      </c>
      <c r="K119" s="24">
        <f t="shared" si="32"/>
        <v>0</v>
      </c>
      <c r="M119" t="s">
        <v>193</v>
      </c>
    </row>
    <row r="120" spans="1:13" x14ac:dyDescent="0.25">
      <c r="A120" s="16">
        <v>15</v>
      </c>
      <c r="B120" s="1" t="s">
        <v>131</v>
      </c>
      <c r="C120" s="16">
        <v>3</v>
      </c>
      <c r="D120" s="4"/>
      <c r="E120" s="17">
        <f t="shared" si="29"/>
        <v>0</v>
      </c>
      <c r="F120" s="18"/>
      <c r="G120" s="7">
        <f t="shared" si="30"/>
        <v>0</v>
      </c>
      <c r="H120" s="8">
        <v>3</v>
      </c>
      <c r="I120" s="23">
        <f t="shared" si="31"/>
        <v>1</v>
      </c>
      <c r="J120" s="10">
        <v>0</v>
      </c>
      <c r="K120" s="24">
        <f t="shared" si="32"/>
        <v>0</v>
      </c>
      <c r="M120" t="s">
        <v>193</v>
      </c>
    </row>
    <row r="121" spans="1:13" x14ac:dyDescent="0.25">
      <c r="A121" s="16">
        <v>16</v>
      </c>
      <c r="B121" s="1" t="s">
        <v>132</v>
      </c>
      <c r="C121" s="16">
        <v>5</v>
      </c>
      <c r="D121" s="4"/>
      <c r="E121" s="17">
        <f t="shared" si="29"/>
        <v>0</v>
      </c>
      <c r="F121" s="18"/>
      <c r="G121" s="7">
        <f t="shared" si="30"/>
        <v>0</v>
      </c>
      <c r="H121" s="8">
        <v>5</v>
      </c>
      <c r="I121" s="23">
        <f t="shared" si="31"/>
        <v>1</v>
      </c>
      <c r="J121" s="10">
        <v>1</v>
      </c>
      <c r="K121" s="24">
        <f t="shared" si="32"/>
        <v>0.2</v>
      </c>
      <c r="M121" t="s">
        <v>193</v>
      </c>
    </row>
    <row r="122" spans="1:13" x14ac:dyDescent="0.25">
      <c r="A122" s="16">
        <v>17</v>
      </c>
      <c r="B122" s="1" t="s">
        <v>133</v>
      </c>
      <c r="C122" s="16">
        <v>4</v>
      </c>
      <c r="D122" s="4"/>
      <c r="E122" s="17">
        <f t="shared" si="29"/>
        <v>0</v>
      </c>
      <c r="F122" s="18"/>
      <c r="G122" s="7">
        <f t="shared" si="30"/>
        <v>0</v>
      </c>
      <c r="H122" s="8">
        <v>4</v>
      </c>
      <c r="I122" s="23">
        <f t="shared" si="31"/>
        <v>1</v>
      </c>
      <c r="J122" s="10">
        <v>0</v>
      </c>
      <c r="K122" s="24">
        <f t="shared" si="32"/>
        <v>0</v>
      </c>
      <c r="M122" t="s">
        <v>193</v>
      </c>
    </row>
    <row r="123" spans="1:13" x14ac:dyDescent="0.25">
      <c r="A123" s="16">
        <v>18</v>
      </c>
      <c r="B123" s="1" t="s">
        <v>134</v>
      </c>
      <c r="C123" s="16">
        <v>5</v>
      </c>
      <c r="D123" s="4"/>
      <c r="E123" s="17">
        <f t="shared" si="29"/>
        <v>0</v>
      </c>
      <c r="F123" s="18"/>
      <c r="G123" s="7">
        <f t="shared" si="30"/>
        <v>0</v>
      </c>
      <c r="H123" s="8">
        <v>5</v>
      </c>
      <c r="I123" s="23">
        <f t="shared" si="31"/>
        <v>1</v>
      </c>
      <c r="J123" s="10">
        <v>0</v>
      </c>
      <c r="K123" s="24">
        <f t="shared" si="32"/>
        <v>0</v>
      </c>
      <c r="M123" t="s">
        <v>193</v>
      </c>
    </row>
    <row r="124" spans="1:13" x14ac:dyDescent="0.25">
      <c r="A124" s="16">
        <v>19</v>
      </c>
      <c r="B124" s="1" t="s">
        <v>135</v>
      </c>
      <c r="C124" s="16">
        <v>7</v>
      </c>
      <c r="D124" s="4"/>
      <c r="E124" s="17">
        <f t="shared" si="29"/>
        <v>0</v>
      </c>
      <c r="F124" s="18"/>
      <c r="G124" s="7">
        <f t="shared" si="30"/>
        <v>0</v>
      </c>
      <c r="H124" s="8">
        <v>7</v>
      </c>
      <c r="I124" s="23">
        <f t="shared" si="31"/>
        <v>1</v>
      </c>
      <c r="J124" s="10">
        <v>0</v>
      </c>
      <c r="K124" s="24">
        <f t="shared" si="32"/>
        <v>0</v>
      </c>
      <c r="M124" t="s">
        <v>193</v>
      </c>
    </row>
    <row r="125" spans="1:13" x14ac:dyDescent="0.25">
      <c r="A125" s="16">
        <v>20</v>
      </c>
      <c r="B125" s="1" t="s">
        <v>136</v>
      </c>
      <c r="C125" s="16">
        <v>3</v>
      </c>
      <c r="D125" s="4"/>
      <c r="E125" s="17">
        <f t="shared" si="29"/>
        <v>0</v>
      </c>
      <c r="F125" s="18"/>
      <c r="G125" s="7">
        <f t="shared" si="30"/>
        <v>0</v>
      </c>
      <c r="H125" s="8">
        <v>3</v>
      </c>
      <c r="I125" s="23">
        <f t="shared" si="31"/>
        <v>1</v>
      </c>
      <c r="J125" s="10">
        <v>0</v>
      </c>
      <c r="K125" s="24">
        <f t="shared" si="32"/>
        <v>0</v>
      </c>
      <c r="M125" t="s">
        <v>193</v>
      </c>
    </row>
    <row r="126" spans="1:13" s="15" customFormat="1" x14ac:dyDescent="0.25">
      <c r="A126" s="322" t="s">
        <v>46</v>
      </c>
      <c r="B126" s="322"/>
      <c r="C126" s="12">
        <f>SUM(C106:C125)</f>
        <v>126</v>
      </c>
      <c r="D126" s="12">
        <f>SUM(D106:D125)</f>
        <v>0</v>
      </c>
      <c r="E126" s="13">
        <f t="shared" si="29"/>
        <v>0</v>
      </c>
      <c r="F126" s="12">
        <f>SUM(F106:F125)</f>
        <v>0</v>
      </c>
      <c r="G126" s="13">
        <f t="shared" si="30"/>
        <v>0</v>
      </c>
      <c r="H126" s="12">
        <f>SUM(H106:H125)</f>
        <v>126</v>
      </c>
      <c r="I126" s="13">
        <f t="shared" si="31"/>
        <v>1</v>
      </c>
      <c r="J126" s="12">
        <f>SUM(J106:J125)</f>
        <v>4</v>
      </c>
      <c r="K126" s="13">
        <f t="shared" si="32"/>
        <v>3.1746031746031744E-2</v>
      </c>
    </row>
  </sheetData>
  <mergeCells count="29">
    <mergeCell ref="A1:K1"/>
    <mergeCell ref="A2:K2"/>
    <mergeCell ref="A3:K3"/>
    <mergeCell ref="A4:A5"/>
    <mergeCell ref="B4:B5"/>
    <mergeCell ref="C4:C5"/>
    <mergeCell ref="D4:E4"/>
    <mergeCell ref="F4:G5"/>
    <mergeCell ref="H4:K4"/>
    <mergeCell ref="A51:B51"/>
    <mergeCell ref="L4:L5"/>
    <mergeCell ref="D5:E5"/>
    <mergeCell ref="H5:I5"/>
    <mergeCell ref="J5:K5"/>
    <mergeCell ref="A6:K6"/>
    <mergeCell ref="A24:B24"/>
    <mergeCell ref="A25:K25"/>
    <mergeCell ref="A35:B35"/>
    <mergeCell ref="A36:K36"/>
    <mergeCell ref="A44:B44"/>
    <mergeCell ref="A45:K45"/>
    <mergeCell ref="A105:K105"/>
    <mergeCell ref="A126:B126"/>
    <mergeCell ref="A52:K52"/>
    <mergeCell ref="A71:B71"/>
    <mergeCell ref="A72:K72"/>
    <mergeCell ref="A85:B85"/>
    <mergeCell ref="A86:K86"/>
    <mergeCell ref="A104:B104"/>
  </mergeCells>
  <pageMargins left="0.38" right="0.31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A152-586D-4D97-8D66-74946E594C73}">
  <dimension ref="A1:S126"/>
  <sheetViews>
    <sheetView zoomScale="63" zoomScaleNormal="80" workbookViewId="0">
      <selection activeCell="W24" sqref="W24"/>
    </sheetView>
  </sheetViews>
  <sheetFormatPr defaultRowHeight="15" x14ac:dyDescent="0.25"/>
  <cols>
    <col min="1" max="1" width="8.7109375" style="25"/>
    <col min="2" max="2" width="18.7109375" bestFit="1" customWidth="1"/>
    <col min="3" max="3" width="8.7109375" style="25" customWidth="1"/>
    <col min="4" max="4" width="7.28515625" style="25" customWidth="1"/>
    <col min="5" max="5" width="8.28515625" style="25" customWidth="1"/>
    <col min="6" max="7" width="8.7109375" style="25" customWidth="1"/>
    <col min="8" max="8" width="6.28515625" style="25" customWidth="1"/>
    <col min="9" max="9" width="7.42578125" style="25" customWidth="1"/>
    <col min="10" max="10" width="7" style="25" customWidth="1"/>
    <col min="11" max="11" width="7.28515625" style="25" customWidth="1"/>
    <col min="12" max="12" width="19" hidden="1" customWidth="1"/>
    <col min="17" max="20" width="0" hidden="1" customWidth="1"/>
  </cols>
  <sheetData>
    <row r="1" spans="1:12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2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2" x14ac:dyDescent="0.25">
      <c r="A3" s="173" t="s">
        <v>227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2" ht="38.65" customHeight="1" x14ac:dyDescent="0.25">
      <c r="A4" s="174" t="s">
        <v>3</v>
      </c>
      <c r="B4" s="174" t="s">
        <v>25</v>
      </c>
      <c r="C4" s="195" t="s">
        <v>5</v>
      </c>
      <c r="D4" s="197" t="s">
        <v>6</v>
      </c>
      <c r="E4" s="198"/>
      <c r="F4" s="199" t="s">
        <v>7</v>
      </c>
      <c r="G4" s="200"/>
      <c r="H4" s="186" t="s">
        <v>8</v>
      </c>
      <c r="I4" s="187"/>
      <c r="J4" s="187"/>
      <c r="K4" s="188"/>
      <c r="L4" s="321" t="s">
        <v>9</v>
      </c>
    </row>
    <row r="5" spans="1:12" x14ac:dyDescent="0.25">
      <c r="A5" s="174"/>
      <c r="B5" s="174"/>
      <c r="C5" s="196"/>
      <c r="D5" s="192" t="s">
        <v>10</v>
      </c>
      <c r="E5" s="192"/>
      <c r="F5" s="201"/>
      <c r="G5" s="202"/>
      <c r="H5" s="193" t="s">
        <v>11</v>
      </c>
      <c r="I5" s="193"/>
      <c r="J5" s="194" t="s">
        <v>12</v>
      </c>
      <c r="K5" s="194"/>
      <c r="L5" s="321"/>
    </row>
    <row r="6" spans="1:12" x14ac:dyDescent="0.25">
      <c r="A6" s="313" t="s">
        <v>13</v>
      </c>
      <c r="B6" s="314"/>
      <c r="C6" s="314"/>
      <c r="D6" s="314"/>
      <c r="E6" s="314"/>
      <c r="F6" s="314"/>
      <c r="G6" s="314"/>
      <c r="H6" s="314"/>
      <c r="I6" s="314"/>
      <c r="J6" s="314"/>
      <c r="K6" s="315"/>
      <c r="L6" s="1"/>
    </row>
    <row r="7" spans="1:12" x14ac:dyDescent="0.25">
      <c r="A7" s="2">
        <v>1</v>
      </c>
      <c r="B7" s="3" t="s">
        <v>27</v>
      </c>
      <c r="C7" s="2">
        <v>129</v>
      </c>
      <c r="D7" s="4">
        <v>129</v>
      </c>
      <c r="E7" s="5">
        <f t="shared" ref="E7:E24" si="0">D7/C7</f>
        <v>1</v>
      </c>
      <c r="F7" s="6">
        <v>129</v>
      </c>
      <c r="G7" s="7">
        <f t="shared" ref="G7:G24" si="1">F7/C7</f>
        <v>1</v>
      </c>
      <c r="H7" s="8">
        <v>129</v>
      </c>
      <c r="I7" s="9">
        <f t="shared" ref="I7:I24" si="2">H7/C7</f>
        <v>1</v>
      </c>
      <c r="J7" s="10">
        <v>40</v>
      </c>
      <c r="K7" s="11">
        <f t="shared" ref="K7:K24" si="3">J7/C7</f>
        <v>0.31007751937984496</v>
      </c>
      <c r="L7" s="1"/>
    </row>
    <row r="8" spans="1:12" x14ac:dyDescent="0.25">
      <c r="A8" s="2">
        <v>2</v>
      </c>
      <c r="B8" s="3" t="s">
        <v>28</v>
      </c>
      <c r="C8" s="2">
        <v>199</v>
      </c>
      <c r="D8" s="4">
        <v>199</v>
      </c>
      <c r="E8" s="5">
        <f t="shared" si="0"/>
        <v>1</v>
      </c>
      <c r="F8" s="6">
        <v>199</v>
      </c>
      <c r="G8" s="7">
        <f t="shared" si="1"/>
        <v>1</v>
      </c>
      <c r="H8" s="8">
        <v>199</v>
      </c>
      <c r="I8" s="9">
        <f t="shared" si="2"/>
        <v>1</v>
      </c>
      <c r="J8" s="10">
        <v>34</v>
      </c>
      <c r="K8" s="11">
        <f t="shared" si="3"/>
        <v>0.17085427135678391</v>
      </c>
      <c r="L8" s="1"/>
    </row>
    <row r="9" spans="1:12" x14ac:dyDescent="0.25">
      <c r="A9" s="2">
        <v>3</v>
      </c>
      <c r="B9" s="3" t="s">
        <v>29</v>
      </c>
      <c r="C9" s="2">
        <v>99</v>
      </c>
      <c r="D9" s="4">
        <v>99</v>
      </c>
      <c r="E9" s="5">
        <f t="shared" si="0"/>
        <v>1</v>
      </c>
      <c r="F9" s="6">
        <v>99</v>
      </c>
      <c r="G9" s="7">
        <f t="shared" si="1"/>
        <v>1</v>
      </c>
      <c r="H9" s="8">
        <v>99</v>
      </c>
      <c r="I9" s="9">
        <f t="shared" si="2"/>
        <v>1</v>
      </c>
      <c r="J9" s="10">
        <v>23</v>
      </c>
      <c r="K9" s="11">
        <f t="shared" si="3"/>
        <v>0.23232323232323232</v>
      </c>
      <c r="L9" s="1"/>
    </row>
    <row r="10" spans="1:12" x14ac:dyDescent="0.25">
      <c r="A10" s="2">
        <v>4</v>
      </c>
      <c r="B10" s="3" t="s">
        <v>30</v>
      </c>
      <c r="C10" s="2">
        <v>65</v>
      </c>
      <c r="D10" s="4">
        <v>65</v>
      </c>
      <c r="E10" s="5">
        <f t="shared" si="0"/>
        <v>1</v>
      </c>
      <c r="F10" s="6">
        <v>65</v>
      </c>
      <c r="G10" s="7">
        <f t="shared" si="1"/>
        <v>1</v>
      </c>
      <c r="H10" s="8">
        <v>65</v>
      </c>
      <c r="I10" s="9">
        <f t="shared" si="2"/>
        <v>1</v>
      </c>
      <c r="J10" s="10">
        <v>3</v>
      </c>
      <c r="K10" s="11">
        <f t="shared" si="3"/>
        <v>4.6153846153846156E-2</v>
      </c>
      <c r="L10" s="1"/>
    </row>
    <row r="11" spans="1:12" x14ac:dyDescent="0.25">
      <c r="A11" s="2">
        <v>5</v>
      </c>
      <c r="B11" s="3" t="s">
        <v>31</v>
      </c>
      <c r="C11" s="2">
        <v>144</v>
      </c>
      <c r="D11" s="4">
        <v>144</v>
      </c>
      <c r="E11" s="5">
        <f t="shared" si="0"/>
        <v>1</v>
      </c>
      <c r="F11" s="6">
        <v>144</v>
      </c>
      <c r="G11" s="7">
        <f t="shared" si="1"/>
        <v>1</v>
      </c>
      <c r="H11" s="8">
        <v>144</v>
      </c>
      <c r="I11" s="9">
        <f t="shared" si="2"/>
        <v>1</v>
      </c>
      <c r="J11" s="10">
        <v>29</v>
      </c>
      <c r="K11" s="11">
        <f t="shared" si="3"/>
        <v>0.2013888888888889</v>
      </c>
      <c r="L11" s="1"/>
    </row>
    <row r="12" spans="1:12" x14ac:dyDescent="0.25">
      <c r="A12" s="2">
        <v>6</v>
      </c>
      <c r="B12" s="3" t="s">
        <v>32</v>
      </c>
      <c r="C12" s="2">
        <v>13</v>
      </c>
      <c r="D12" s="4">
        <v>13</v>
      </c>
      <c r="E12" s="5">
        <f t="shared" si="0"/>
        <v>1</v>
      </c>
      <c r="F12" s="6">
        <v>13</v>
      </c>
      <c r="G12" s="7">
        <f t="shared" si="1"/>
        <v>1</v>
      </c>
      <c r="H12" s="8">
        <v>13</v>
      </c>
      <c r="I12" s="9">
        <f t="shared" si="2"/>
        <v>1</v>
      </c>
      <c r="J12" s="10">
        <v>0</v>
      </c>
      <c r="K12" s="11">
        <f t="shared" si="3"/>
        <v>0</v>
      </c>
      <c r="L12" s="1"/>
    </row>
    <row r="13" spans="1:12" x14ac:dyDescent="0.25">
      <c r="A13" s="2">
        <v>7</v>
      </c>
      <c r="B13" s="3" t="s">
        <v>33</v>
      </c>
      <c r="C13" s="2">
        <v>32</v>
      </c>
      <c r="D13" s="4">
        <v>32</v>
      </c>
      <c r="E13" s="5">
        <f t="shared" si="0"/>
        <v>1</v>
      </c>
      <c r="F13" s="6">
        <v>32</v>
      </c>
      <c r="G13" s="7">
        <f t="shared" si="1"/>
        <v>1</v>
      </c>
      <c r="H13" s="8">
        <v>32</v>
      </c>
      <c r="I13" s="9">
        <f t="shared" si="2"/>
        <v>1</v>
      </c>
      <c r="J13" s="10">
        <v>2</v>
      </c>
      <c r="K13" s="11">
        <f t="shared" si="3"/>
        <v>6.25E-2</v>
      </c>
      <c r="L13" s="1"/>
    </row>
    <row r="14" spans="1:12" x14ac:dyDescent="0.25">
      <c r="A14" s="2">
        <v>8</v>
      </c>
      <c r="B14" s="3" t="s">
        <v>34</v>
      </c>
      <c r="C14" s="2">
        <v>20</v>
      </c>
      <c r="D14" s="4">
        <v>20</v>
      </c>
      <c r="E14" s="5">
        <f t="shared" si="0"/>
        <v>1</v>
      </c>
      <c r="F14" s="6">
        <v>20</v>
      </c>
      <c r="G14" s="7">
        <f t="shared" si="1"/>
        <v>1</v>
      </c>
      <c r="H14" s="8">
        <v>20</v>
      </c>
      <c r="I14" s="9">
        <f t="shared" si="2"/>
        <v>1</v>
      </c>
      <c r="J14" s="10">
        <v>1</v>
      </c>
      <c r="K14" s="11">
        <f t="shared" si="3"/>
        <v>0.05</v>
      </c>
      <c r="L14" s="1"/>
    </row>
    <row r="15" spans="1:12" x14ac:dyDescent="0.25">
      <c r="A15" s="2">
        <v>9</v>
      </c>
      <c r="B15" s="3" t="s">
        <v>35</v>
      </c>
      <c r="C15" s="2">
        <v>8</v>
      </c>
      <c r="D15" s="4">
        <v>8</v>
      </c>
      <c r="E15" s="5">
        <f t="shared" si="0"/>
        <v>1</v>
      </c>
      <c r="F15" s="6">
        <v>8</v>
      </c>
      <c r="G15" s="7">
        <f t="shared" si="1"/>
        <v>1</v>
      </c>
      <c r="H15" s="8">
        <v>8</v>
      </c>
      <c r="I15" s="9">
        <f t="shared" si="2"/>
        <v>1</v>
      </c>
      <c r="J15" s="10">
        <v>2</v>
      </c>
      <c r="K15" s="11">
        <f t="shared" si="3"/>
        <v>0.25</v>
      </c>
      <c r="L15" s="1"/>
    </row>
    <row r="16" spans="1:12" x14ac:dyDescent="0.25">
      <c r="A16" s="2">
        <v>10</v>
      </c>
      <c r="B16" s="3" t="s">
        <v>36</v>
      </c>
      <c r="C16" s="2">
        <v>13</v>
      </c>
      <c r="D16" s="4">
        <v>13</v>
      </c>
      <c r="E16" s="5">
        <f t="shared" si="0"/>
        <v>1</v>
      </c>
      <c r="F16" s="6">
        <v>13</v>
      </c>
      <c r="G16" s="7">
        <f t="shared" si="1"/>
        <v>1</v>
      </c>
      <c r="H16" s="8">
        <v>13</v>
      </c>
      <c r="I16" s="9">
        <f t="shared" si="2"/>
        <v>1</v>
      </c>
      <c r="J16" s="10">
        <v>0</v>
      </c>
      <c r="K16" s="11">
        <f t="shared" si="3"/>
        <v>0</v>
      </c>
      <c r="L16" s="1"/>
    </row>
    <row r="17" spans="1:12" x14ac:dyDescent="0.25">
      <c r="A17" s="2">
        <v>11</v>
      </c>
      <c r="B17" s="3" t="s">
        <v>37</v>
      </c>
      <c r="C17" s="2">
        <v>15</v>
      </c>
      <c r="D17" s="4">
        <v>15</v>
      </c>
      <c r="E17" s="5">
        <f t="shared" si="0"/>
        <v>1</v>
      </c>
      <c r="F17" s="6">
        <v>15</v>
      </c>
      <c r="G17" s="7">
        <f t="shared" si="1"/>
        <v>1</v>
      </c>
      <c r="H17" s="8">
        <v>15</v>
      </c>
      <c r="I17" s="9">
        <f t="shared" si="2"/>
        <v>1</v>
      </c>
      <c r="J17" s="10">
        <v>0</v>
      </c>
      <c r="K17" s="11">
        <f t="shared" si="3"/>
        <v>0</v>
      </c>
      <c r="L17" s="1"/>
    </row>
    <row r="18" spans="1:12" x14ac:dyDescent="0.25">
      <c r="A18" s="2">
        <v>12</v>
      </c>
      <c r="B18" s="3" t="s">
        <v>38</v>
      </c>
      <c r="C18" s="2">
        <v>3</v>
      </c>
      <c r="D18" s="4">
        <v>3</v>
      </c>
      <c r="E18" s="5">
        <f t="shared" si="0"/>
        <v>1</v>
      </c>
      <c r="F18" s="6">
        <v>3</v>
      </c>
      <c r="G18" s="7">
        <f t="shared" si="1"/>
        <v>1</v>
      </c>
      <c r="H18" s="8">
        <v>3</v>
      </c>
      <c r="I18" s="9">
        <f t="shared" si="2"/>
        <v>1</v>
      </c>
      <c r="J18" s="10">
        <v>3</v>
      </c>
      <c r="K18" s="11">
        <f t="shared" si="3"/>
        <v>1</v>
      </c>
      <c r="L18" s="1"/>
    </row>
    <row r="19" spans="1:12" x14ac:dyDescent="0.25">
      <c r="A19" s="2">
        <v>13</v>
      </c>
      <c r="B19" s="3" t="s">
        <v>39</v>
      </c>
      <c r="C19" s="2">
        <v>2</v>
      </c>
      <c r="D19" s="4">
        <v>2</v>
      </c>
      <c r="E19" s="5">
        <f t="shared" si="0"/>
        <v>1</v>
      </c>
      <c r="F19" s="6">
        <v>2</v>
      </c>
      <c r="G19" s="7">
        <f t="shared" si="1"/>
        <v>1</v>
      </c>
      <c r="H19" s="8">
        <v>2</v>
      </c>
      <c r="I19" s="9">
        <f t="shared" si="2"/>
        <v>1</v>
      </c>
      <c r="J19" s="10">
        <v>0</v>
      </c>
      <c r="K19" s="11">
        <f t="shared" si="3"/>
        <v>0</v>
      </c>
      <c r="L19" s="1"/>
    </row>
    <row r="20" spans="1:12" x14ac:dyDescent="0.25">
      <c r="A20" s="2">
        <v>14</v>
      </c>
      <c r="B20" s="3" t="s">
        <v>40</v>
      </c>
      <c r="C20" s="2">
        <v>11</v>
      </c>
      <c r="D20" s="4">
        <v>11</v>
      </c>
      <c r="E20" s="5">
        <f t="shared" si="0"/>
        <v>1</v>
      </c>
      <c r="F20" s="6">
        <v>11</v>
      </c>
      <c r="G20" s="7">
        <f t="shared" si="1"/>
        <v>1</v>
      </c>
      <c r="H20" s="8">
        <v>11</v>
      </c>
      <c r="I20" s="9">
        <f t="shared" si="2"/>
        <v>1</v>
      </c>
      <c r="J20" s="10">
        <v>1</v>
      </c>
      <c r="K20" s="11">
        <f t="shared" si="3"/>
        <v>9.0909090909090912E-2</v>
      </c>
      <c r="L20" s="1"/>
    </row>
    <row r="21" spans="1:12" x14ac:dyDescent="0.25">
      <c r="A21" s="2">
        <v>15</v>
      </c>
      <c r="B21" s="3" t="s">
        <v>41</v>
      </c>
      <c r="C21" s="2">
        <v>3</v>
      </c>
      <c r="D21" s="4">
        <v>3</v>
      </c>
      <c r="E21" s="5">
        <f t="shared" si="0"/>
        <v>1</v>
      </c>
      <c r="F21" s="6">
        <v>3</v>
      </c>
      <c r="G21" s="7">
        <f t="shared" si="1"/>
        <v>1</v>
      </c>
      <c r="H21" s="8">
        <v>3</v>
      </c>
      <c r="I21" s="9">
        <f t="shared" si="2"/>
        <v>1</v>
      </c>
      <c r="J21" s="10">
        <v>0</v>
      </c>
      <c r="K21" s="11">
        <f t="shared" si="3"/>
        <v>0</v>
      </c>
      <c r="L21" s="1"/>
    </row>
    <row r="22" spans="1:12" x14ac:dyDescent="0.25">
      <c r="A22" s="2">
        <v>16</v>
      </c>
      <c r="B22" s="3" t="s">
        <v>42</v>
      </c>
      <c r="C22" s="2">
        <v>3</v>
      </c>
      <c r="D22" s="4">
        <v>3</v>
      </c>
      <c r="E22" s="5">
        <f t="shared" si="0"/>
        <v>1</v>
      </c>
      <c r="F22" s="6">
        <v>3</v>
      </c>
      <c r="G22" s="7">
        <f t="shared" si="1"/>
        <v>1</v>
      </c>
      <c r="H22" s="8">
        <v>3</v>
      </c>
      <c r="I22" s="9">
        <f t="shared" si="2"/>
        <v>1</v>
      </c>
      <c r="J22" s="10">
        <v>3</v>
      </c>
      <c r="K22" s="11">
        <f t="shared" si="3"/>
        <v>1</v>
      </c>
      <c r="L22" s="1"/>
    </row>
    <row r="23" spans="1:12" x14ac:dyDescent="0.25">
      <c r="A23" s="2">
        <v>17</v>
      </c>
      <c r="B23" s="3" t="s">
        <v>43</v>
      </c>
      <c r="C23" s="2">
        <v>4</v>
      </c>
      <c r="D23" s="4">
        <v>4</v>
      </c>
      <c r="E23" s="5">
        <f t="shared" si="0"/>
        <v>1</v>
      </c>
      <c r="F23" s="6">
        <v>4</v>
      </c>
      <c r="G23" s="7">
        <f t="shared" si="1"/>
        <v>1</v>
      </c>
      <c r="H23" s="8">
        <v>4</v>
      </c>
      <c r="I23" s="9">
        <f t="shared" si="2"/>
        <v>1</v>
      </c>
      <c r="J23" s="10">
        <v>4</v>
      </c>
      <c r="K23" s="11">
        <f t="shared" si="3"/>
        <v>1</v>
      </c>
      <c r="L23" s="1"/>
    </row>
    <row r="24" spans="1:12" s="15" customFormat="1" x14ac:dyDescent="0.25">
      <c r="A24" s="322" t="s">
        <v>46</v>
      </c>
      <c r="B24" s="322"/>
      <c r="C24" s="12">
        <f>SUM(C7:C23)</f>
        <v>763</v>
      </c>
      <c r="D24" s="12">
        <f>SUM(D7:D23)</f>
        <v>763</v>
      </c>
      <c r="E24" s="13">
        <f t="shared" si="0"/>
        <v>1</v>
      </c>
      <c r="F24" s="12">
        <f>SUM(F7:F23)</f>
        <v>763</v>
      </c>
      <c r="G24" s="13">
        <f t="shared" si="1"/>
        <v>1</v>
      </c>
      <c r="H24" s="12">
        <f>SUM(H7:H23)</f>
        <v>763</v>
      </c>
      <c r="I24" s="13">
        <f t="shared" si="2"/>
        <v>1</v>
      </c>
      <c r="J24" s="12">
        <f>SUM(J7:J23)</f>
        <v>145</v>
      </c>
      <c r="K24" s="13">
        <f t="shared" si="3"/>
        <v>0.19003931847968544</v>
      </c>
      <c r="L24" s="14"/>
    </row>
    <row r="25" spans="1:12" x14ac:dyDescent="0.25">
      <c r="A25" s="313" t="s">
        <v>14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5"/>
      <c r="L25" s="1"/>
    </row>
    <row r="26" spans="1:12" x14ac:dyDescent="0.25">
      <c r="A26" s="16">
        <v>1</v>
      </c>
      <c r="B26" s="1" t="s">
        <v>47</v>
      </c>
      <c r="C26" s="16">
        <v>81</v>
      </c>
      <c r="D26" s="4">
        <v>81</v>
      </c>
      <c r="E26" s="17">
        <f t="shared" ref="E26:E35" si="4">D26/C26</f>
        <v>1</v>
      </c>
      <c r="F26" s="18">
        <v>81</v>
      </c>
      <c r="G26" s="7">
        <f t="shared" ref="G26:G35" si="5">F26/C26</f>
        <v>1</v>
      </c>
      <c r="H26" s="8">
        <v>81</v>
      </c>
      <c r="I26" s="9">
        <f t="shared" ref="I26:I35" si="6">H26/C26</f>
        <v>1</v>
      </c>
      <c r="J26" s="10">
        <v>17</v>
      </c>
      <c r="K26" s="11">
        <f t="shared" ref="K26:K35" si="7">J26/C26</f>
        <v>0.20987654320987653</v>
      </c>
      <c r="L26" s="1"/>
    </row>
    <row r="27" spans="1:12" x14ac:dyDescent="0.25">
      <c r="A27" s="16">
        <v>2</v>
      </c>
      <c r="B27" s="1" t="s">
        <v>48</v>
      </c>
      <c r="C27" s="16">
        <v>95</v>
      </c>
      <c r="D27" s="4">
        <v>95</v>
      </c>
      <c r="E27" s="17">
        <f t="shared" si="4"/>
        <v>1</v>
      </c>
      <c r="F27" s="18">
        <v>95</v>
      </c>
      <c r="G27" s="7">
        <f t="shared" si="5"/>
        <v>1</v>
      </c>
      <c r="H27" s="8">
        <v>95</v>
      </c>
      <c r="I27" s="9">
        <f t="shared" si="6"/>
        <v>1</v>
      </c>
      <c r="J27" s="10">
        <v>14</v>
      </c>
      <c r="K27" s="11">
        <f t="shared" si="7"/>
        <v>0.14736842105263157</v>
      </c>
      <c r="L27" s="1"/>
    </row>
    <row r="28" spans="1:12" x14ac:dyDescent="0.25">
      <c r="A28" s="16">
        <v>3</v>
      </c>
      <c r="B28" s="1" t="s">
        <v>49</v>
      </c>
      <c r="C28" s="16">
        <v>17</v>
      </c>
      <c r="D28" s="4">
        <v>17</v>
      </c>
      <c r="E28" s="17">
        <f t="shared" si="4"/>
        <v>1</v>
      </c>
      <c r="F28" s="18">
        <v>17</v>
      </c>
      <c r="G28" s="7">
        <f t="shared" si="5"/>
        <v>1</v>
      </c>
      <c r="H28" s="8">
        <v>17</v>
      </c>
      <c r="I28" s="9">
        <f t="shared" si="6"/>
        <v>1</v>
      </c>
      <c r="J28" s="10">
        <v>17</v>
      </c>
      <c r="K28" s="11">
        <f t="shared" si="7"/>
        <v>1</v>
      </c>
      <c r="L28" s="1"/>
    </row>
    <row r="29" spans="1:12" x14ac:dyDescent="0.25">
      <c r="A29" s="16">
        <v>4</v>
      </c>
      <c r="B29" s="1" t="s">
        <v>50</v>
      </c>
      <c r="C29" s="16">
        <v>18</v>
      </c>
      <c r="D29" s="4">
        <v>18</v>
      </c>
      <c r="E29" s="17">
        <f t="shared" si="4"/>
        <v>1</v>
      </c>
      <c r="F29" s="18">
        <v>18</v>
      </c>
      <c r="G29" s="7">
        <f t="shared" si="5"/>
        <v>1</v>
      </c>
      <c r="H29" s="8">
        <v>18</v>
      </c>
      <c r="I29" s="9">
        <f t="shared" si="6"/>
        <v>1</v>
      </c>
      <c r="J29" s="10">
        <v>8</v>
      </c>
      <c r="K29" s="11">
        <f t="shared" si="7"/>
        <v>0.44444444444444442</v>
      </c>
      <c r="L29" s="1"/>
    </row>
    <row r="30" spans="1:12" x14ac:dyDescent="0.25">
      <c r="A30" s="16">
        <v>5</v>
      </c>
      <c r="B30" s="1" t="s">
        <v>51</v>
      </c>
      <c r="C30" s="16">
        <v>17</v>
      </c>
      <c r="D30" s="4">
        <v>17</v>
      </c>
      <c r="E30" s="17">
        <f t="shared" si="4"/>
        <v>1</v>
      </c>
      <c r="F30" s="18">
        <v>17</v>
      </c>
      <c r="G30" s="7">
        <f t="shared" si="5"/>
        <v>1</v>
      </c>
      <c r="H30" s="8">
        <v>17</v>
      </c>
      <c r="I30" s="9">
        <f t="shared" si="6"/>
        <v>1</v>
      </c>
      <c r="J30" s="10">
        <v>17</v>
      </c>
      <c r="K30" s="11">
        <f t="shared" si="7"/>
        <v>1</v>
      </c>
      <c r="L30" s="1"/>
    </row>
    <row r="31" spans="1:12" x14ac:dyDescent="0.25">
      <c r="A31" s="16">
        <v>6</v>
      </c>
      <c r="B31" s="1" t="s">
        <v>52</v>
      </c>
      <c r="C31" s="16">
        <v>95</v>
      </c>
      <c r="D31" s="4">
        <v>95</v>
      </c>
      <c r="E31" s="17">
        <f t="shared" si="4"/>
        <v>1</v>
      </c>
      <c r="F31" s="18">
        <v>95</v>
      </c>
      <c r="G31" s="7">
        <f t="shared" si="5"/>
        <v>1</v>
      </c>
      <c r="H31" s="8">
        <v>95</v>
      </c>
      <c r="I31" s="9">
        <f t="shared" si="6"/>
        <v>1</v>
      </c>
      <c r="J31" s="10">
        <v>16</v>
      </c>
      <c r="K31" s="11">
        <f t="shared" si="7"/>
        <v>0.16842105263157894</v>
      </c>
      <c r="L31" s="1"/>
    </row>
    <row r="32" spans="1:12" x14ac:dyDescent="0.25">
      <c r="A32" s="16">
        <v>7</v>
      </c>
      <c r="B32" s="1" t="s">
        <v>53</v>
      </c>
      <c r="C32" s="16">
        <v>29</v>
      </c>
      <c r="D32" s="4">
        <v>29</v>
      </c>
      <c r="E32" s="17">
        <f t="shared" si="4"/>
        <v>1</v>
      </c>
      <c r="F32" s="18">
        <v>29</v>
      </c>
      <c r="G32" s="7">
        <f t="shared" si="5"/>
        <v>1</v>
      </c>
      <c r="H32" s="8">
        <v>29</v>
      </c>
      <c r="I32" s="9">
        <f t="shared" si="6"/>
        <v>1</v>
      </c>
      <c r="J32" s="10">
        <v>10</v>
      </c>
      <c r="K32" s="11">
        <f t="shared" si="7"/>
        <v>0.34482758620689657</v>
      </c>
      <c r="L32" s="1"/>
    </row>
    <row r="33" spans="1:19" x14ac:dyDescent="0.25">
      <c r="A33" s="16">
        <v>8</v>
      </c>
      <c r="B33" s="1" t="s">
        <v>54</v>
      </c>
      <c r="C33" s="16">
        <v>33</v>
      </c>
      <c r="D33" s="4">
        <v>33</v>
      </c>
      <c r="E33" s="17">
        <f t="shared" si="4"/>
        <v>1</v>
      </c>
      <c r="F33" s="18">
        <v>33</v>
      </c>
      <c r="G33" s="7">
        <f t="shared" si="5"/>
        <v>1</v>
      </c>
      <c r="H33" s="8">
        <v>33</v>
      </c>
      <c r="I33" s="9">
        <f t="shared" si="6"/>
        <v>1</v>
      </c>
      <c r="J33" s="10">
        <v>12</v>
      </c>
      <c r="K33" s="11">
        <f t="shared" si="7"/>
        <v>0.36363636363636365</v>
      </c>
      <c r="L33" s="1"/>
    </row>
    <row r="34" spans="1:19" x14ac:dyDescent="0.25">
      <c r="A34" s="16">
        <v>9</v>
      </c>
      <c r="B34" s="1" t="s">
        <v>55</v>
      </c>
      <c r="C34" s="16">
        <v>12</v>
      </c>
      <c r="D34" s="4">
        <v>12</v>
      </c>
      <c r="E34" s="17">
        <f t="shared" si="4"/>
        <v>1</v>
      </c>
      <c r="F34" s="18">
        <v>12</v>
      </c>
      <c r="G34" s="7">
        <f t="shared" si="5"/>
        <v>1</v>
      </c>
      <c r="H34" s="8">
        <v>12</v>
      </c>
      <c r="I34" s="9">
        <f t="shared" si="6"/>
        <v>1</v>
      </c>
      <c r="J34" s="10">
        <v>0</v>
      </c>
      <c r="K34" s="11">
        <f t="shared" si="7"/>
        <v>0</v>
      </c>
      <c r="L34" s="1"/>
    </row>
    <row r="35" spans="1:19" s="15" customFormat="1" x14ac:dyDescent="0.25">
      <c r="A35" s="322" t="s">
        <v>46</v>
      </c>
      <c r="B35" s="322"/>
      <c r="C35" s="12">
        <f>SUM(C26:C34)</f>
        <v>397</v>
      </c>
      <c r="D35" s="12">
        <f>SUM(D26:D34)</f>
        <v>397</v>
      </c>
      <c r="E35" s="13">
        <f t="shared" si="4"/>
        <v>1</v>
      </c>
      <c r="F35" s="12">
        <f>SUM(F26:F34)</f>
        <v>397</v>
      </c>
      <c r="G35" s="13">
        <f t="shared" si="5"/>
        <v>1</v>
      </c>
      <c r="H35" s="12">
        <f>SUM(H26:H34)</f>
        <v>397</v>
      </c>
      <c r="I35" s="13">
        <f t="shared" si="6"/>
        <v>1</v>
      </c>
      <c r="J35" s="12">
        <f>SUM(J26:J34)</f>
        <v>111</v>
      </c>
      <c r="K35" s="13">
        <f t="shared" si="7"/>
        <v>0.27959697732997479</v>
      </c>
      <c r="L35" s="14"/>
    </row>
    <row r="36" spans="1:19" x14ac:dyDescent="0.25">
      <c r="A36" s="313" t="s">
        <v>15</v>
      </c>
      <c r="B36" s="314"/>
      <c r="C36" s="314"/>
      <c r="D36" s="314"/>
      <c r="E36" s="314"/>
      <c r="F36" s="314"/>
      <c r="G36" s="314"/>
      <c r="H36" s="314"/>
      <c r="I36" s="314"/>
      <c r="J36" s="314"/>
      <c r="K36" s="315"/>
      <c r="L36" s="1"/>
    </row>
    <row r="37" spans="1:19" x14ac:dyDescent="0.25">
      <c r="A37" s="16">
        <v>1</v>
      </c>
      <c r="B37" s="1" t="s">
        <v>56</v>
      </c>
      <c r="C37" s="16">
        <v>71</v>
      </c>
      <c r="D37" s="4">
        <v>71</v>
      </c>
      <c r="E37" s="5">
        <f t="shared" ref="E37:E44" si="8">D37/C37</f>
        <v>1</v>
      </c>
      <c r="F37" s="6">
        <v>71</v>
      </c>
      <c r="G37" s="7">
        <f t="shared" ref="G37:G44" si="9">F37/C37</f>
        <v>1</v>
      </c>
      <c r="H37" s="8">
        <v>71</v>
      </c>
      <c r="I37" s="9">
        <f t="shared" ref="I37:I44" si="10">H37/C37</f>
        <v>1</v>
      </c>
      <c r="J37" s="10">
        <v>0</v>
      </c>
      <c r="K37" s="11">
        <f t="shared" ref="K37:K44" si="11">J37/C37</f>
        <v>0</v>
      </c>
      <c r="L37" s="1"/>
    </row>
    <row r="38" spans="1:19" x14ac:dyDescent="0.25">
      <c r="A38" s="16">
        <v>2</v>
      </c>
      <c r="B38" s="1" t="s">
        <v>57</v>
      </c>
      <c r="C38" s="16">
        <v>208</v>
      </c>
      <c r="D38" s="4">
        <v>208</v>
      </c>
      <c r="E38" s="5">
        <f t="shared" si="8"/>
        <v>1</v>
      </c>
      <c r="F38" s="6">
        <v>208</v>
      </c>
      <c r="G38" s="7">
        <f t="shared" si="9"/>
        <v>1</v>
      </c>
      <c r="H38" s="8">
        <v>208</v>
      </c>
      <c r="I38" s="9">
        <f t="shared" si="10"/>
        <v>1</v>
      </c>
      <c r="J38" s="10">
        <v>0</v>
      </c>
      <c r="K38" s="11">
        <f t="shared" si="11"/>
        <v>0</v>
      </c>
      <c r="L38" s="1"/>
    </row>
    <row r="39" spans="1:19" x14ac:dyDescent="0.25">
      <c r="A39" s="16">
        <v>3</v>
      </c>
      <c r="B39" s="1" t="s">
        <v>58</v>
      </c>
      <c r="C39" s="16">
        <v>89</v>
      </c>
      <c r="D39" s="4">
        <v>89</v>
      </c>
      <c r="E39" s="19">
        <f t="shared" si="8"/>
        <v>1</v>
      </c>
      <c r="F39" s="6">
        <v>89</v>
      </c>
      <c r="G39" s="20">
        <f t="shared" si="9"/>
        <v>1</v>
      </c>
      <c r="H39" s="8">
        <v>89</v>
      </c>
      <c r="I39" s="21">
        <f t="shared" si="10"/>
        <v>1</v>
      </c>
      <c r="J39" s="10">
        <v>2</v>
      </c>
      <c r="K39" s="11">
        <f t="shared" si="11"/>
        <v>2.247191011235955E-2</v>
      </c>
      <c r="L39" s="1"/>
    </row>
    <row r="40" spans="1:19" x14ac:dyDescent="0.25">
      <c r="A40" s="16">
        <v>4</v>
      </c>
      <c r="B40" s="1" t="s">
        <v>59</v>
      </c>
      <c r="C40" s="16">
        <v>67</v>
      </c>
      <c r="D40" s="4">
        <v>67</v>
      </c>
      <c r="E40" s="5">
        <f t="shared" si="8"/>
        <v>1</v>
      </c>
      <c r="F40" s="6">
        <v>67</v>
      </c>
      <c r="G40" s="7">
        <f t="shared" si="9"/>
        <v>1</v>
      </c>
      <c r="H40" s="8">
        <v>67</v>
      </c>
      <c r="I40" s="9">
        <f t="shared" si="10"/>
        <v>1</v>
      </c>
      <c r="J40" s="10">
        <v>15</v>
      </c>
      <c r="K40" s="11">
        <f t="shared" si="11"/>
        <v>0.22388059701492538</v>
      </c>
      <c r="L40" s="1"/>
    </row>
    <row r="41" spans="1:19" x14ac:dyDescent="0.25">
      <c r="A41" s="16">
        <v>5</v>
      </c>
      <c r="B41" s="1" t="s">
        <v>60</v>
      </c>
      <c r="C41" s="16">
        <v>73</v>
      </c>
      <c r="D41" s="4">
        <v>73</v>
      </c>
      <c r="E41" s="5">
        <f t="shared" si="8"/>
        <v>1</v>
      </c>
      <c r="F41" s="6">
        <v>73</v>
      </c>
      <c r="G41" s="7">
        <f t="shared" si="9"/>
        <v>1</v>
      </c>
      <c r="H41" s="8">
        <v>73</v>
      </c>
      <c r="I41" s="9">
        <f t="shared" si="10"/>
        <v>1</v>
      </c>
      <c r="J41" s="10">
        <v>5</v>
      </c>
      <c r="K41" s="11">
        <f t="shared" si="11"/>
        <v>6.8493150684931503E-2</v>
      </c>
      <c r="L41" s="1" t="s">
        <v>221</v>
      </c>
    </row>
    <row r="42" spans="1:19" x14ac:dyDescent="0.25">
      <c r="A42" s="16">
        <v>6</v>
      </c>
      <c r="B42" s="1" t="s">
        <v>61</v>
      </c>
      <c r="C42" s="16">
        <v>74</v>
      </c>
      <c r="D42" s="4">
        <v>74</v>
      </c>
      <c r="E42" s="19">
        <f t="shared" si="8"/>
        <v>1</v>
      </c>
      <c r="F42" s="6">
        <v>74</v>
      </c>
      <c r="G42" s="20">
        <f t="shared" si="9"/>
        <v>1</v>
      </c>
      <c r="H42" s="8">
        <v>74</v>
      </c>
      <c r="I42" s="9">
        <f t="shared" si="10"/>
        <v>1</v>
      </c>
      <c r="J42" s="10">
        <v>55</v>
      </c>
      <c r="K42" s="11">
        <f t="shared" si="11"/>
        <v>0.7432432432432432</v>
      </c>
      <c r="L42" s="1"/>
    </row>
    <row r="43" spans="1:19" x14ac:dyDescent="0.25">
      <c r="A43" s="16">
        <v>7</v>
      </c>
      <c r="B43" s="1" t="s">
        <v>62</v>
      </c>
      <c r="C43" s="16">
        <v>36</v>
      </c>
      <c r="D43" s="4">
        <v>36</v>
      </c>
      <c r="E43" s="5">
        <f t="shared" si="8"/>
        <v>1</v>
      </c>
      <c r="F43" s="6">
        <v>36</v>
      </c>
      <c r="G43" s="7">
        <f t="shared" si="9"/>
        <v>1</v>
      </c>
      <c r="H43" s="8">
        <v>36</v>
      </c>
      <c r="I43" s="9">
        <f t="shared" si="10"/>
        <v>1</v>
      </c>
      <c r="J43" s="10">
        <v>28</v>
      </c>
      <c r="K43" s="11">
        <f t="shared" si="11"/>
        <v>0.77777777777777779</v>
      </c>
      <c r="L43" s="1"/>
    </row>
    <row r="44" spans="1:19" s="15" customFormat="1" x14ac:dyDescent="0.25">
      <c r="A44" s="322" t="s">
        <v>46</v>
      </c>
      <c r="B44" s="322"/>
      <c r="C44" s="12">
        <f>SUM(C37:C43)</f>
        <v>618</v>
      </c>
      <c r="D44" s="12">
        <f>SUM(D37:D43)</f>
        <v>618</v>
      </c>
      <c r="E44" s="13">
        <f t="shared" si="8"/>
        <v>1</v>
      </c>
      <c r="F44" s="12">
        <f>SUM(F37:F43)</f>
        <v>618</v>
      </c>
      <c r="G44" s="13">
        <f t="shared" si="9"/>
        <v>1</v>
      </c>
      <c r="H44" s="12">
        <f>SUM(H37:H43)</f>
        <v>618</v>
      </c>
      <c r="I44" s="13">
        <f t="shared" si="10"/>
        <v>1</v>
      </c>
      <c r="J44" s="12">
        <f>SUM(J37:J43)</f>
        <v>105</v>
      </c>
      <c r="K44" s="13">
        <f t="shared" si="11"/>
        <v>0.16990291262135923</v>
      </c>
      <c r="L44" s="14"/>
      <c r="Q44" s="15">
        <v>170</v>
      </c>
      <c r="R44" s="15">
        <v>170</v>
      </c>
      <c r="S44" s="22">
        <f t="shared" ref="S44:S49" si="12">R44/Q44</f>
        <v>1</v>
      </c>
    </row>
    <row r="45" spans="1:19" x14ac:dyDescent="0.25">
      <c r="A45" s="320" t="s">
        <v>16</v>
      </c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1"/>
      <c r="Q45">
        <v>112</v>
      </c>
      <c r="R45">
        <v>111</v>
      </c>
      <c r="S45" s="22">
        <f t="shared" si="12"/>
        <v>0.9910714285714286</v>
      </c>
    </row>
    <row r="46" spans="1:19" x14ac:dyDescent="0.25">
      <c r="A46" s="16">
        <v>1</v>
      </c>
      <c r="B46" s="1" t="s">
        <v>63</v>
      </c>
      <c r="C46" s="16">
        <v>168</v>
      </c>
      <c r="D46" s="4">
        <v>168</v>
      </c>
      <c r="E46" s="5">
        <f t="shared" ref="E46:E51" si="13">D46/C46</f>
        <v>1</v>
      </c>
      <c r="F46" s="6">
        <v>168</v>
      </c>
      <c r="G46" s="7">
        <f t="shared" ref="G46:G51" si="14">F46/C46</f>
        <v>1</v>
      </c>
      <c r="H46" s="8">
        <v>168</v>
      </c>
      <c r="I46" s="9">
        <f t="shared" ref="I46:I51" si="15">H46/C46</f>
        <v>1</v>
      </c>
      <c r="J46" s="10">
        <v>168</v>
      </c>
      <c r="K46" s="11">
        <f>J46/H46</f>
        <v>1</v>
      </c>
      <c r="L46" s="1"/>
      <c r="Q46">
        <v>81</v>
      </c>
      <c r="R46">
        <v>81</v>
      </c>
      <c r="S46" s="22">
        <f t="shared" si="12"/>
        <v>1</v>
      </c>
    </row>
    <row r="47" spans="1:19" x14ac:dyDescent="0.25">
      <c r="A47" s="16">
        <v>2</v>
      </c>
      <c r="B47" s="1" t="s">
        <v>64</v>
      </c>
      <c r="C47" s="16">
        <v>112</v>
      </c>
      <c r="D47" s="4">
        <v>112</v>
      </c>
      <c r="E47" s="5">
        <f t="shared" si="13"/>
        <v>1</v>
      </c>
      <c r="F47" s="6">
        <v>112</v>
      </c>
      <c r="G47" s="7">
        <f t="shared" si="14"/>
        <v>1</v>
      </c>
      <c r="H47" s="8">
        <v>112</v>
      </c>
      <c r="I47" s="9">
        <f t="shared" si="15"/>
        <v>1</v>
      </c>
      <c r="J47" s="10">
        <v>112</v>
      </c>
      <c r="K47" s="11">
        <f>J47/H47</f>
        <v>1</v>
      </c>
      <c r="L47" s="1"/>
      <c r="Q47">
        <v>95</v>
      </c>
      <c r="R47">
        <v>95</v>
      </c>
      <c r="S47" s="22">
        <f t="shared" si="12"/>
        <v>1</v>
      </c>
    </row>
    <row r="48" spans="1:19" x14ac:dyDescent="0.25">
      <c r="A48" s="16">
        <v>3</v>
      </c>
      <c r="B48" s="1" t="s">
        <v>65</v>
      </c>
      <c r="C48" s="16">
        <v>77</v>
      </c>
      <c r="D48" s="4">
        <v>77</v>
      </c>
      <c r="E48" s="5">
        <f t="shared" si="13"/>
        <v>1</v>
      </c>
      <c r="F48" s="6">
        <v>77</v>
      </c>
      <c r="G48" s="7">
        <f t="shared" si="14"/>
        <v>1</v>
      </c>
      <c r="H48" s="8">
        <v>77</v>
      </c>
      <c r="I48" s="9">
        <f t="shared" si="15"/>
        <v>1</v>
      </c>
      <c r="J48" s="10">
        <v>77</v>
      </c>
      <c r="K48" s="11">
        <f t="shared" ref="K48:K49" si="16">J48/H48</f>
        <v>1</v>
      </c>
      <c r="L48" s="1"/>
      <c r="Q48">
        <v>48</v>
      </c>
      <c r="R48">
        <v>42</v>
      </c>
      <c r="S48" s="22">
        <f t="shared" si="12"/>
        <v>0.875</v>
      </c>
    </row>
    <row r="49" spans="1:19" x14ac:dyDescent="0.25">
      <c r="A49" s="16">
        <v>4</v>
      </c>
      <c r="B49" s="1" t="s">
        <v>66</v>
      </c>
      <c r="C49" s="16">
        <v>95</v>
      </c>
      <c r="D49" s="4">
        <v>95</v>
      </c>
      <c r="E49" s="5">
        <f t="shared" si="13"/>
        <v>1</v>
      </c>
      <c r="F49" s="6">
        <v>95</v>
      </c>
      <c r="G49" s="7">
        <f t="shared" si="14"/>
        <v>1</v>
      </c>
      <c r="H49" s="8">
        <v>95</v>
      </c>
      <c r="I49" s="9">
        <f t="shared" si="15"/>
        <v>1</v>
      </c>
      <c r="J49" s="10">
        <v>95</v>
      </c>
      <c r="K49" s="11">
        <f t="shared" si="16"/>
        <v>1</v>
      </c>
      <c r="L49" s="1"/>
      <c r="Q49">
        <f>SUM(Q44:Q48)</f>
        <v>506</v>
      </c>
      <c r="R49">
        <f>SUM(R44:R48)</f>
        <v>499</v>
      </c>
      <c r="S49" s="22">
        <f t="shared" si="12"/>
        <v>0.98616600790513831</v>
      </c>
    </row>
    <row r="50" spans="1:19" x14ac:dyDescent="0.25">
      <c r="A50" s="16">
        <v>5</v>
      </c>
      <c r="B50" s="1" t="s">
        <v>67</v>
      </c>
      <c r="C50" s="16">
        <v>48</v>
      </c>
      <c r="D50" s="4">
        <v>48</v>
      </c>
      <c r="E50" s="5">
        <f t="shared" si="13"/>
        <v>1</v>
      </c>
      <c r="F50" s="6">
        <v>48</v>
      </c>
      <c r="G50" s="7">
        <f t="shared" si="14"/>
        <v>1</v>
      </c>
      <c r="H50" s="8">
        <v>48</v>
      </c>
      <c r="I50" s="9">
        <f t="shared" si="15"/>
        <v>1</v>
      </c>
      <c r="J50" s="10">
        <v>48</v>
      </c>
      <c r="K50" s="11">
        <f>J50/H50</f>
        <v>1</v>
      </c>
      <c r="L50" s="1"/>
    </row>
    <row r="51" spans="1:19" s="15" customFormat="1" x14ac:dyDescent="0.25">
      <c r="A51" s="322" t="s">
        <v>46</v>
      </c>
      <c r="B51" s="322"/>
      <c r="C51" s="12">
        <f>SUM(C46:C50)</f>
        <v>500</v>
      </c>
      <c r="D51" s="12">
        <f>SUM(D46:D50)</f>
        <v>500</v>
      </c>
      <c r="E51" s="13">
        <f t="shared" si="13"/>
        <v>1</v>
      </c>
      <c r="F51" s="12">
        <f>SUM(F46:F50)</f>
        <v>500</v>
      </c>
      <c r="G51" s="13">
        <f t="shared" si="14"/>
        <v>1</v>
      </c>
      <c r="H51" s="12">
        <f>SUM(H46:H50)</f>
        <v>500</v>
      </c>
      <c r="I51" s="13">
        <f t="shared" si="15"/>
        <v>1</v>
      </c>
      <c r="J51" s="12">
        <f>SUM(J46:J50)</f>
        <v>500</v>
      </c>
      <c r="K51" s="13">
        <f>J51/C51</f>
        <v>1</v>
      </c>
      <c r="L51" s="14"/>
    </row>
    <row r="52" spans="1:19" x14ac:dyDescent="0.25">
      <c r="A52" s="313" t="s">
        <v>68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5"/>
      <c r="L52" s="1"/>
    </row>
    <row r="53" spans="1:19" x14ac:dyDescent="0.25">
      <c r="A53" s="16">
        <v>1</v>
      </c>
      <c r="B53" s="1" t="s">
        <v>69</v>
      </c>
      <c r="C53" s="16">
        <v>244</v>
      </c>
      <c r="D53" s="4">
        <v>244</v>
      </c>
      <c r="E53" s="19">
        <f>D53/C53</f>
        <v>1</v>
      </c>
      <c r="F53" s="6">
        <v>244</v>
      </c>
      <c r="G53" s="20">
        <f t="shared" ref="G53:G71" si="17">F53/C53</f>
        <v>1</v>
      </c>
      <c r="H53" s="8">
        <v>244</v>
      </c>
      <c r="I53" s="21">
        <f t="shared" ref="I53:I71" si="18">H53/C53</f>
        <v>1</v>
      </c>
      <c r="J53" s="10">
        <v>107</v>
      </c>
      <c r="K53" s="11">
        <f t="shared" ref="K53:K71" si="19">J53/C53</f>
        <v>0.43852459016393441</v>
      </c>
      <c r="L53" s="1"/>
      <c r="M53" t="s">
        <v>228</v>
      </c>
    </row>
    <row r="54" spans="1:19" x14ac:dyDescent="0.25">
      <c r="A54" s="16">
        <v>2</v>
      </c>
      <c r="B54" s="1" t="s">
        <v>70</v>
      </c>
      <c r="C54" s="16">
        <v>63</v>
      </c>
      <c r="D54" s="4">
        <v>63</v>
      </c>
      <c r="E54" s="19">
        <f t="shared" ref="E54:E70" si="20">D54/C54</f>
        <v>1</v>
      </c>
      <c r="F54" s="6">
        <v>63</v>
      </c>
      <c r="G54" s="7">
        <f t="shared" si="17"/>
        <v>1</v>
      </c>
      <c r="H54" s="8">
        <v>63</v>
      </c>
      <c r="I54" s="9">
        <f t="shared" si="18"/>
        <v>1</v>
      </c>
      <c r="J54" s="10">
        <v>14</v>
      </c>
      <c r="K54" s="11">
        <f t="shared" si="19"/>
        <v>0.22222222222222221</v>
      </c>
      <c r="L54" s="1"/>
      <c r="M54" t="s">
        <v>228</v>
      </c>
    </row>
    <row r="55" spans="1:19" x14ac:dyDescent="0.25">
      <c r="A55" s="16">
        <v>3</v>
      </c>
      <c r="B55" s="1" t="s">
        <v>71</v>
      </c>
      <c r="C55" s="16">
        <v>58</v>
      </c>
      <c r="D55" s="4">
        <v>58</v>
      </c>
      <c r="E55" s="19">
        <f t="shared" si="20"/>
        <v>1</v>
      </c>
      <c r="F55" s="6">
        <v>58</v>
      </c>
      <c r="G55" s="7">
        <f t="shared" si="17"/>
        <v>1</v>
      </c>
      <c r="H55" s="8">
        <v>58</v>
      </c>
      <c r="I55" s="9">
        <f t="shared" si="18"/>
        <v>1</v>
      </c>
      <c r="J55" s="10">
        <v>38</v>
      </c>
      <c r="K55" s="11">
        <f t="shared" si="19"/>
        <v>0.65517241379310343</v>
      </c>
      <c r="L55" s="1"/>
      <c r="M55" t="s">
        <v>228</v>
      </c>
    </row>
    <row r="56" spans="1:19" x14ac:dyDescent="0.25">
      <c r="A56" s="16">
        <v>4</v>
      </c>
      <c r="B56" s="1" t="s">
        <v>72</v>
      </c>
      <c r="C56" s="16">
        <v>50</v>
      </c>
      <c r="D56" s="4">
        <v>50</v>
      </c>
      <c r="E56" s="19">
        <f t="shared" si="20"/>
        <v>1</v>
      </c>
      <c r="F56" s="6">
        <v>50</v>
      </c>
      <c r="G56" s="20">
        <f t="shared" si="17"/>
        <v>1</v>
      </c>
      <c r="H56" s="8">
        <v>50</v>
      </c>
      <c r="I56" s="9">
        <f t="shared" si="18"/>
        <v>1</v>
      </c>
      <c r="J56" s="10">
        <v>24</v>
      </c>
      <c r="K56" s="11">
        <f t="shared" si="19"/>
        <v>0.48</v>
      </c>
      <c r="L56" s="1"/>
      <c r="M56" t="s">
        <v>228</v>
      </c>
    </row>
    <row r="57" spans="1:19" x14ac:dyDescent="0.25">
      <c r="A57" s="16">
        <v>5</v>
      </c>
      <c r="B57" s="1" t="s">
        <v>73</v>
      </c>
      <c r="C57" s="16">
        <v>43</v>
      </c>
      <c r="D57" s="4">
        <v>43</v>
      </c>
      <c r="E57" s="19">
        <f t="shared" si="20"/>
        <v>1</v>
      </c>
      <c r="F57" s="6">
        <v>43</v>
      </c>
      <c r="G57" s="7">
        <f t="shared" si="17"/>
        <v>1</v>
      </c>
      <c r="H57" s="8">
        <v>43</v>
      </c>
      <c r="I57" s="9">
        <f t="shared" si="18"/>
        <v>1</v>
      </c>
      <c r="J57" s="10">
        <v>43</v>
      </c>
      <c r="K57" s="11">
        <f t="shared" si="19"/>
        <v>1</v>
      </c>
      <c r="L57" s="1"/>
      <c r="M57" t="s">
        <v>228</v>
      </c>
    </row>
    <row r="58" spans="1:19" x14ac:dyDescent="0.25">
      <c r="A58" s="16">
        <v>6</v>
      </c>
      <c r="B58" s="1" t="s">
        <v>74</v>
      </c>
      <c r="C58" s="16">
        <v>22</v>
      </c>
      <c r="D58" s="4">
        <v>22</v>
      </c>
      <c r="E58" s="19">
        <f t="shared" si="20"/>
        <v>1</v>
      </c>
      <c r="F58" s="6">
        <v>22</v>
      </c>
      <c r="G58" s="7">
        <f t="shared" si="17"/>
        <v>1</v>
      </c>
      <c r="H58" s="8">
        <v>22</v>
      </c>
      <c r="I58" s="9">
        <f t="shared" si="18"/>
        <v>1</v>
      </c>
      <c r="J58" s="10">
        <v>10</v>
      </c>
      <c r="K58" s="11">
        <f t="shared" si="19"/>
        <v>0.45454545454545453</v>
      </c>
      <c r="L58" s="1"/>
      <c r="M58" t="s">
        <v>228</v>
      </c>
    </row>
    <row r="59" spans="1:19" x14ac:dyDescent="0.25">
      <c r="A59" s="16">
        <v>7</v>
      </c>
      <c r="B59" s="1" t="s">
        <v>75</v>
      </c>
      <c r="C59" s="16">
        <v>52</v>
      </c>
      <c r="D59" s="4">
        <v>52</v>
      </c>
      <c r="E59" s="19">
        <f t="shared" si="20"/>
        <v>1</v>
      </c>
      <c r="F59" s="6">
        <v>52</v>
      </c>
      <c r="G59" s="7">
        <f t="shared" si="17"/>
        <v>1</v>
      </c>
      <c r="H59" s="8">
        <v>52</v>
      </c>
      <c r="I59" s="9">
        <f t="shared" si="18"/>
        <v>1</v>
      </c>
      <c r="J59" s="10">
        <v>10</v>
      </c>
      <c r="K59" s="11">
        <f t="shared" si="19"/>
        <v>0.19230769230769232</v>
      </c>
      <c r="L59" s="1"/>
      <c r="M59" t="s">
        <v>228</v>
      </c>
    </row>
    <row r="60" spans="1:19" x14ac:dyDescent="0.25">
      <c r="A60" s="16">
        <v>8</v>
      </c>
      <c r="B60" s="1" t="s">
        <v>76</v>
      </c>
      <c r="C60" s="16">
        <v>21</v>
      </c>
      <c r="D60" s="4">
        <v>21</v>
      </c>
      <c r="E60" s="19">
        <f t="shared" si="20"/>
        <v>1</v>
      </c>
      <c r="F60" s="6">
        <v>21</v>
      </c>
      <c r="G60" s="7">
        <f t="shared" si="17"/>
        <v>1</v>
      </c>
      <c r="H60" s="8">
        <v>21</v>
      </c>
      <c r="I60" s="9">
        <f t="shared" si="18"/>
        <v>1</v>
      </c>
      <c r="J60" s="10">
        <v>3</v>
      </c>
      <c r="K60" s="11">
        <f t="shared" si="19"/>
        <v>0.14285714285714285</v>
      </c>
      <c r="L60" s="1"/>
      <c r="M60" t="s">
        <v>228</v>
      </c>
    </row>
    <row r="61" spans="1:19" x14ac:dyDescent="0.25">
      <c r="A61" s="16">
        <v>9</v>
      </c>
      <c r="B61" s="1" t="s">
        <v>77</v>
      </c>
      <c r="C61" s="16">
        <v>28</v>
      </c>
      <c r="D61" s="4">
        <v>28</v>
      </c>
      <c r="E61" s="19">
        <f t="shared" si="20"/>
        <v>1</v>
      </c>
      <c r="F61" s="6">
        <v>28</v>
      </c>
      <c r="G61" s="7">
        <f t="shared" si="17"/>
        <v>1</v>
      </c>
      <c r="H61" s="8">
        <v>28</v>
      </c>
      <c r="I61" s="9">
        <f t="shared" si="18"/>
        <v>1</v>
      </c>
      <c r="J61" s="10">
        <v>3</v>
      </c>
      <c r="K61" s="11">
        <f t="shared" si="19"/>
        <v>0.10714285714285714</v>
      </c>
      <c r="L61" s="1"/>
      <c r="M61" t="s">
        <v>228</v>
      </c>
    </row>
    <row r="62" spans="1:19" x14ac:dyDescent="0.25">
      <c r="A62" s="16">
        <v>10</v>
      </c>
      <c r="B62" s="1" t="s">
        <v>78</v>
      </c>
      <c r="C62" s="16">
        <v>9</v>
      </c>
      <c r="D62" s="4">
        <v>9</v>
      </c>
      <c r="E62" s="19">
        <f t="shared" si="20"/>
        <v>1</v>
      </c>
      <c r="F62" s="6">
        <v>9</v>
      </c>
      <c r="G62" s="7">
        <f t="shared" si="17"/>
        <v>1</v>
      </c>
      <c r="H62" s="8">
        <v>9</v>
      </c>
      <c r="I62" s="9">
        <f t="shared" si="18"/>
        <v>1</v>
      </c>
      <c r="J62" s="10">
        <v>1</v>
      </c>
      <c r="K62" s="11">
        <f t="shared" si="19"/>
        <v>0.1111111111111111</v>
      </c>
      <c r="L62" s="1"/>
      <c r="M62" t="s">
        <v>228</v>
      </c>
    </row>
    <row r="63" spans="1:19" x14ac:dyDescent="0.25">
      <c r="A63" s="16">
        <v>11</v>
      </c>
      <c r="B63" s="1" t="s">
        <v>79</v>
      </c>
      <c r="C63" s="16">
        <v>10</v>
      </c>
      <c r="D63" s="4">
        <v>10</v>
      </c>
      <c r="E63" s="19">
        <f t="shared" si="20"/>
        <v>1</v>
      </c>
      <c r="F63" s="6">
        <v>10</v>
      </c>
      <c r="G63" s="7">
        <f t="shared" si="17"/>
        <v>1</v>
      </c>
      <c r="H63" s="8">
        <v>10</v>
      </c>
      <c r="I63" s="9">
        <f t="shared" si="18"/>
        <v>1</v>
      </c>
      <c r="J63" s="10">
        <v>3</v>
      </c>
      <c r="K63" s="11">
        <f t="shared" si="19"/>
        <v>0.3</v>
      </c>
      <c r="L63" s="1"/>
      <c r="M63" t="s">
        <v>228</v>
      </c>
    </row>
    <row r="64" spans="1:19" x14ac:dyDescent="0.25">
      <c r="A64" s="16">
        <v>12</v>
      </c>
      <c r="B64" s="1" t="s">
        <v>80</v>
      </c>
      <c r="C64" s="16">
        <v>11</v>
      </c>
      <c r="D64" s="4">
        <v>11</v>
      </c>
      <c r="E64" s="19">
        <f t="shared" si="20"/>
        <v>1</v>
      </c>
      <c r="F64" s="6">
        <v>11</v>
      </c>
      <c r="G64" s="7">
        <f t="shared" si="17"/>
        <v>1</v>
      </c>
      <c r="H64" s="8">
        <v>11</v>
      </c>
      <c r="I64" s="9">
        <f t="shared" si="18"/>
        <v>1</v>
      </c>
      <c r="J64" s="10">
        <v>5</v>
      </c>
      <c r="K64" s="11">
        <f t="shared" si="19"/>
        <v>0.45454545454545453</v>
      </c>
      <c r="L64" s="1"/>
      <c r="M64" t="s">
        <v>228</v>
      </c>
    </row>
    <row r="65" spans="1:13" x14ac:dyDescent="0.25">
      <c r="A65" s="16">
        <v>13</v>
      </c>
      <c r="B65" s="1" t="s">
        <v>81</v>
      </c>
      <c r="C65" s="16">
        <v>7</v>
      </c>
      <c r="D65" s="4">
        <v>7</v>
      </c>
      <c r="E65" s="19">
        <f t="shared" si="20"/>
        <v>1</v>
      </c>
      <c r="F65" s="6">
        <v>7</v>
      </c>
      <c r="G65" s="7">
        <f t="shared" si="17"/>
        <v>1</v>
      </c>
      <c r="H65" s="8">
        <v>7</v>
      </c>
      <c r="I65" s="9">
        <f t="shared" si="18"/>
        <v>1</v>
      </c>
      <c r="J65" s="10">
        <v>1</v>
      </c>
      <c r="K65" s="11">
        <f t="shared" si="19"/>
        <v>0.14285714285714285</v>
      </c>
      <c r="L65" s="1"/>
      <c r="M65" t="s">
        <v>228</v>
      </c>
    </row>
    <row r="66" spans="1:13" x14ac:dyDescent="0.25">
      <c r="A66" s="16">
        <v>14</v>
      </c>
      <c r="B66" s="1" t="s">
        <v>82</v>
      </c>
      <c r="C66" s="16">
        <v>8</v>
      </c>
      <c r="D66" s="4">
        <v>8</v>
      </c>
      <c r="E66" s="19">
        <f t="shared" si="20"/>
        <v>1</v>
      </c>
      <c r="F66" s="6">
        <v>8</v>
      </c>
      <c r="G66" s="7">
        <f t="shared" si="17"/>
        <v>1</v>
      </c>
      <c r="H66" s="8">
        <v>8</v>
      </c>
      <c r="I66" s="9">
        <f t="shared" si="18"/>
        <v>1</v>
      </c>
      <c r="J66" s="10">
        <v>0</v>
      </c>
      <c r="K66" s="11">
        <f t="shared" si="19"/>
        <v>0</v>
      </c>
      <c r="L66" s="1"/>
      <c r="M66" t="s">
        <v>228</v>
      </c>
    </row>
    <row r="67" spans="1:13" x14ac:dyDescent="0.25">
      <c r="A67" s="16">
        <v>15</v>
      </c>
      <c r="B67" s="1" t="s">
        <v>83</v>
      </c>
      <c r="C67" s="16">
        <v>21</v>
      </c>
      <c r="D67" s="4">
        <v>21</v>
      </c>
      <c r="E67" s="19">
        <f t="shared" si="20"/>
        <v>1</v>
      </c>
      <c r="F67" s="6">
        <v>21</v>
      </c>
      <c r="G67" s="7">
        <f t="shared" si="17"/>
        <v>1</v>
      </c>
      <c r="H67" s="8">
        <v>21</v>
      </c>
      <c r="I67" s="9">
        <f t="shared" si="18"/>
        <v>1</v>
      </c>
      <c r="J67" s="10">
        <v>0</v>
      </c>
      <c r="K67" s="11">
        <f t="shared" si="19"/>
        <v>0</v>
      </c>
      <c r="L67" s="1"/>
      <c r="M67" t="s">
        <v>228</v>
      </c>
    </row>
    <row r="68" spans="1:13" x14ac:dyDescent="0.25">
      <c r="A68" s="16">
        <v>16</v>
      </c>
      <c r="B68" s="1" t="s">
        <v>84</v>
      </c>
      <c r="C68" s="16">
        <v>14</v>
      </c>
      <c r="D68" s="4">
        <v>14</v>
      </c>
      <c r="E68" s="19">
        <f t="shared" si="20"/>
        <v>1</v>
      </c>
      <c r="F68" s="6">
        <v>14</v>
      </c>
      <c r="G68" s="7">
        <f t="shared" si="17"/>
        <v>1</v>
      </c>
      <c r="H68" s="8">
        <v>14</v>
      </c>
      <c r="I68" s="9">
        <f t="shared" si="18"/>
        <v>1</v>
      </c>
      <c r="J68" s="10">
        <v>4</v>
      </c>
      <c r="K68" s="11">
        <f t="shared" si="19"/>
        <v>0.2857142857142857</v>
      </c>
      <c r="L68" s="1"/>
    </row>
    <row r="69" spans="1:13" x14ac:dyDescent="0.25">
      <c r="A69" s="16">
        <v>17</v>
      </c>
      <c r="B69" s="1" t="s">
        <v>85</v>
      </c>
      <c r="C69" s="16">
        <v>6</v>
      </c>
      <c r="D69" s="4">
        <v>6</v>
      </c>
      <c r="E69" s="19">
        <f t="shared" si="20"/>
        <v>1</v>
      </c>
      <c r="F69" s="6">
        <v>6</v>
      </c>
      <c r="G69" s="7">
        <f t="shared" si="17"/>
        <v>1</v>
      </c>
      <c r="H69" s="8">
        <v>6</v>
      </c>
      <c r="I69" s="9">
        <f t="shared" si="18"/>
        <v>1</v>
      </c>
      <c r="J69" s="10">
        <v>0</v>
      </c>
      <c r="K69" s="11">
        <f t="shared" si="19"/>
        <v>0</v>
      </c>
      <c r="L69" s="1"/>
      <c r="M69" t="s">
        <v>228</v>
      </c>
    </row>
    <row r="70" spans="1:13" x14ac:dyDescent="0.25">
      <c r="A70" s="16">
        <v>18</v>
      </c>
      <c r="B70" s="1" t="s">
        <v>86</v>
      </c>
      <c r="C70" s="16">
        <v>3</v>
      </c>
      <c r="D70" s="4">
        <v>3</v>
      </c>
      <c r="E70" s="19">
        <f t="shared" si="20"/>
        <v>1</v>
      </c>
      <c r="F70" s="6">
        <v>3</v>
      </c>
      <c r="G70" s="7">
        <f t="shared" si="17"/>
        <v>1</v>
      </c>
      <c r="H70" s="8">
        <v>3</v>
      </c>
      <c r="I70" s="9">
        <f t="shared" si="18"/>
        <v>1</v>
      </c>
      <c r="J70" s="10">
        <v>0</v>
      </c>
      <c r="K70" s="11">
        <f t="shared" si="19"/>
        <v>0</v>
      </c>
      <c r="L70" s="1"/>
      <c r="M70" t="s">
        <v>228</v>
      </c>
    </row>
    <row r="71" spans="1:13" s="15" customFormat="1" x14ac:dyDescent="0.25">
      <c r="A71" s="322" t="s">
        <v>46</v>
      </c>
      <c r="B71" s="322"/>
      <c r="C71" s="12">
        <f>SUM(C53:C70)</f>
        <v>670</v>
      </c>
      <c r="D71" s="12">
        <f>SUM(D53:D70)</f>
        <v>670</v>
      </c>
      <c r="E71" s="13">
        <f>D71/C71</f>
        <v>1</v>
      </c>
      <c r="F71" s="12">
        <f>SUM(F53:F70)</f>
        <v>670</v>
      </c>
      <c r="G71" s="13">
        <f t="shared" si="17"/>
        <v>1</v>
      </c>
      <c r="H71" s="12">
        <f>SUM(H53:H70)</f>
        <v>670</v>
      </c>
      <c r="I71" s="13">
        <f t="shared" si="18"/>
        <v>1</v>
      </c>
      <c r="J71" s="12">
        <f>SUM(J53:J70)</f>
        <v>266</v>
      </c>
      <c r="K71" s="13">
        <f t="shared" si="19"/>
        <v>0.39701492537313432</v>
      </c>
      <c r="L71" s="14"/>
    </row>
    <row r="72" spans="1:13" x14ac:dyDescent="0.25">
      <c r="A72" s="313" t="s">
        <v>18</v>
      </c>
      <c r="B72" s="314"/>
      <c r="C72" s="314"/>
      <c r="D72" s="314"/>
      <c r="E72" s="314"/>
      <c r="F72" s="314"/>
      <c r="G72" s="314"/>
      <c r="H72" s="314"/>
      <c r="I72" s="314"/>
      <c r="J72" s="314"/>
      <c r="K72" s="314"/>
      <c r="L72" s="26"/>
    </row>
    <row r="73" spans="1:13" x14ac:dyDescent="0.25">
      <c r="A73" s="16">
        <v>1</v>
      </c>
      <c r="B73" s="1" t="s">
        <v>87</v>
      </c>
      <c r="C73" s="16">
        <v>57</v>
      </c>
      <c r="D73" s="4">
        <v>57</v>
      </c>
      <c r="E73" s="5">
        <f>D73/C73</f>
        <v>1</v>
      </c>
      <c r="F73" s="6">
        <v>57</v>
      </c>
      <c r="G73" s="7">
        <f t="shared" ref="G73:G85" si="21">F73/C73</f>
        <v>1</v>
      </c>
      <c r="H73" s="8">
        <v>57</v>
      </c>
      <c r="I73" s="9">
        <f t="shared" ref="I73:I85" si="22">H73/C73</f>
        <v>1</v>
      </c>
      <c r="J73" s="10">
        <v>7</v>
      </c>
      <c r="K73" s="11">
        <f t="shared" ref="K73:K85" si="23">J73/C73</f>
        <v>0.12280701754385964</v>
      </c>
      <c r="L73" s="1"/>
    </row>
    <row r="74" spans="1:13" x14ac:dyDescent="0.25">
      <c r="A74" s="16">
        <v>2</v>
      </c>
      <c r="B74" s="1" t="s">
        <v>88</v>
      </c>
      <c r="C74" s="16">
        <v>102</v>
      </c>
      <c r="D74" s="4">
        <v>102</v>
      </c>
      <c r="E74" s="5">
        <f t="shared" ref="E74:E84" si="24">D74/C74</f>
        <v>1</v>
      </c>
      <c r="F74" s="6">
        <v>102</v>
      </c>
      <c r="G74" s="7">
        <f t="shared" si="21"/>
        <v>1</v>
      </c>
      <c r="H74" s="8">
        <v>102</v>
      </c>
      <c r="I74" s="9">
        <f t="shared" si="22"/>
        <v>1</v>
      </c>
      <c r="J74" s="10">
        <v>21</v>
      </c>
      <c r="K74" s="11">
        <f t="shared" si="23"/>
        <v>0.20588235294117646</v>
      </c>
      <c r="L74" s="1"/>
    </row>
    <row r="75" spans="1:13" x14ac:dyDescent="0.25">
      <c r="A75" s="16">
        <v>3</v>
      </c>
      <c r="B75" s="1" t="s">
        <v>89</v>
      </c>
      <c r="C75" s="16">
        <v>13</v>
      </c>
      <c r="D75" s="4">
        <v>13</v>
      </c>
      <c r="E75" s="5">
        <f t="shared" si="24"/>
        <v>1</v>
      </c>
      <c r="F75" s="6">
        <v>13</v>
      </c>
      <c r="G75" s="7">
        <f t="shared" si="21"/>
        <v>1</v>
      </c>
      <c r="H75" s="8">
        <v>13</v>
      </c>
      <c r="I75" s="9">
        <f t="shared" si="22"/>
        <v>1</v>
      </c>
      <c r="J75" s="10">
        <v>5</v>
      </c>
      <c r="K75" s="11">
        <f t="shared" si="23"/>
        <v>0.38461538461538464</v>
      </c>
      <c r="L75" s="1"/>
    </row>
    <row r="76" spans="1:13" x14ac:dyDescent="0.25">
      <c r="A76" s="16">
        <v>4</v>
      </c>
      <c r="B76" s="1" t="s">
        <v>90</v>
      </c>
      <c r="C76" s="16">
        <v>24</v>
      </c>
      <c r="D76" s="4">
        <v>24</v>
      </c>
      <c r="E76" s="5">
        <f t="shared" si="24"/>
        <v>1</v>
      </c>
      <c r="F76" s="6">
        <v>24</v>
      </c>
      <c r="G76" s="7">
        <f t="shared" si="21"/>
        <v>1</v>
      </c>
      <c r="H76" s="8">
        <v>24</v>
      </c>
      <c r="I76" s="9">
        <f t="shared" si="22"/>
        <v>1</v>
      </c>
      <c r="J76" s="10">
        <v>2</v>
      </c>
      <c r="K76" s="11">
        <f t="shared" si="23"/>
        <v>8.3333333333333329E-2</v>
      </c>
      <c r="L76" s="1"/>
    </row>
    <row r="77" spans="1:13" x14ac:dyDescent="0.25">
      <c r="A77" s="16">
        <v>5</v>
      </c>
      <c r="B77" s="1" t="s">
        <v>91</v>
      </c>
      <c r="C77" s="16">
        <v>86</v>
      </c>
      <c r="D77" s="4">
        <v>86</v>
      </c>
      <c r="E77" s="5">
        <f t="shared" si="24"/>
        <v>1</v>
      </c>
      <c r="F77" s="6">
        <v>86</v>
      </c>
      <c r="G77" s="7">
        <f t="shared" si="21"/>
        <v>1</v>
      </c>
      <c r="H77" s="8">
        <v>86</v>
      </c>
      <c r="I77" s="9">
        <f t="shared" si="22"/>
        <v>1</v>
      </c>
      <c r="J77" s="10">
        <v>21</v>
      </c>
      <c r="K77" s="11">
        <f t="shared" si="23"/>
        <v>0.2441860465116279</v>
      </c>
      <c r="L77" s="1"/>
    </row>
    <row r="78" spans="1:13" x14ac:dyDescent="0.25">
      <c r="A78" s="16">
        <v>6</v>
      </c>
      <c r="B78" s="1" t="s">
        <v>92</v>
      </c>
      <c r="C78" s="16">
        <v>55</v>
      </c>
      <c r="D78" s="4">
        <v>55</v>
      </c>
      <c r="E78" s="5">
        <f t="shared" si="24"/>
        <v>1</v>
      </c>
      <c r="F78" s="6">
        <v>55</v>
      </c>
      <c r="G78" s="7">
        <f t="shared" si="21"/>
        <v>1</v>
      </c>
      <c r="H78" s="8">
        <v>55</v>
      </c>
      <c r="I78" s="9">
        <f t="shared" si="22"/>
        <v>1</v>
      </c>
      <c r="J78" s="10">
        <v>24</v>
      </c>
      <c r="K78" s="11">
        <f t="shared" si="23"/>
        <v>0.43636363636363634</v>
      </c>
      <c r="L78" s="1"/>
    </row>
    <row r="79" spans="1:13" x14ac:dyDescent="0.25">
      <c r="A79" s="16">
        <v>7</v>
      </c>
      <c r="B79" s="1" t="s">
        <v>93</v>
      </c>
      <c r="C79" s="16">
        <v>34</v>
      </c>
      <c r="D79" s="4">
        <v>34</v>
      </c>
      <c r="E79" s="5">
        <f t="shared" si="24"/>
        <v>1</v>
      </c>
      <c r="F79" s="6">
        <v>34</v>
      </c>
      <c r="G79" s="7">
        <f t="shared" si="21"/>
        <v>1</v>
      </c>
      <c r="H79" s="8">
        <v>34</v>
      </c>
      <c r="I79" s="9">
        <f t="shared" si="22"/>
        <v>1</v>
      </c>
      <c r="J79" s="10">
        <v>20</v>
      </c>
      <c r="K79" s="11">
        <f t="shared" si="23"/>
        <v>0.58823529411764708</v>
      </c>
      <c r="L79" s="1"/>
    </row>
    <row r="80" spans="1:13" x14ac:dyDescent="0.25">
      <c r="A80" s="16">
        <v>8</v>
      </c>
      <c r="B80" s="1" t="s">
        <v>94</v>
      </c>
      <c r="C80" s="16">
        <v>25</v>
      </c>
      <c r="D80" s="4">
        <v>25</v>
      </c>
      <c r="E80" s="5">
        <f t="shared" si="24"/>
        <v>1</v>
      </c>
      <c r="F80" s="6">
        <v>25</v>
      </c>
      <c r="G80" s="7">
        <f t="shared" si="21"/>
        <v>1</v>
      </c>
      <c r="H80" s="8">
        <v>25</v>
      </c>
      <c r="I80" s="9">
        <f t="shared" si="22"/>
        <v>1</v>
      </c>
      <c r="J80" s="10">
        <v>1</v>
      </c>
      <c r="K80" s="11">
        <f t="shared" si="23"/>
        <v>0.04</v>
      </c>
      <c r="L80" s="1"/>
    </row>
    <row r="81" spans="1:12" x14ac:dyDescent="0.25">
      <c r="A81" s="16">
        <v>9</v>
      </c>
      <c r="B81" s="1" t="s">
        <v>95</v>
      </c>
      <c r="C81" s="16">
        <v>58</v>
      </c>
      <c r="D81" s="4">
        <v>58</v>
      </c>
      <c r="E81" s="5">
        <f t="shared" si="24"/>
        <v>1</v>
      </c>
      <c r="F81" s="6">
        <v>58</v>
      </c>
      <c r="G81" s="7">
        <f t="shared" si="21"/>
        <v>1</v>
      </c>
      <c r="H81" s="8">
        <v>58</v>
      </c>
      <c r="I81" s="9">
        <f t="shared" si="22"/>
        <v>1</v>
      </c>
      <c r="J81" s="10">
        <v>4</v>
      </c>
      <c r="K81" s="11">
        <f t="shared" si="23"/>
        <v>6.8965517241379309E-2</v>
      </c>
      <c r="L81" s="1" t="s">
        <v>224</v>
      </c>
    </row>
    <row r="82" spans="1:12" x14ac:dyDescent="0.25">
      <c r="A82" s="16">
        <v>10</v>
      </c>
      <c r="B82" s="1" t="s">
        <v>96</v>
      </c>
      <c r="C82" s="16">
        <v>110</v>
      </c>
      <c r="D82" s="4">
        <v>110</v>
      </c>
      <c r="E82" s="5">
        <f t="shared" si="24"/>
        <v>1</v>
      </c>
      <c r="F82" s="6">
        <v>110</v>
      </c>
      <c r="G82" s="7">
        <f t="shared" si="21"/>
        <v>1</v>
      </c>
      <c r="H82" s="8">
        <v>110</v>
      </c>
      <c r="I82" s="9">
        <f t="shared" si="22"/>
        <v>1</v>
      </c>
      <c r="J82" s="10">
        <v>78</v>
      </c>
      <c r="K82" s="11">
        <f t="shared" si="23"/>
        <v>0.70909090909090911</v>
      </c>
      <c r="L82" s="1" t="s">
        <v>225</v>
      </c>
    </row>
    <row r="83" spans="1:12" x14ac:dyDescent="0.25">
      <c r="A83" s="16">
        <v>11</v>
      </c>
      <c r="B83" s="1" t="s">
        <v>97</v>
      </c>
      <c r="C83" s="16">
        <v>25</v>
      </c>
      <c r="D83" s="4">
        <v>25</v>
      </c>
      <c r="E83" s="5">
        <f t="shared" si="24"/>
        <v>1</v>
      </c>
      <c r="F83" s="6">
        <v>25</v>
      </c>
      <c r="G83" s="7">
        <f t="shared" si="21"/>
        <v>1</v>
      </c>
      <c r="H83" s="8">
        <v>25</v>
      </c>
      <c r="I83" s="9">
        <f t="shared" si="22"/>
        <v>1</v>
      </c>
      <c r="J83" s="10">
        <v>3</v>
      </c>
      <c r="K83" s="11">
        <f t="shared" si="23"/>
        <v>0.12</v>
      </c>
      <c r="L83" s="1" t="s">
        <v>226</v>
      </c>
    </row>
    <row r="84" spans="1:12" x14ac:dyDescent="0.25">
      <c r="A84" s="16">
        <v>12</v>
      </c>
      <c r="B84" s="1" t="s">
        <v>98</v>
      </c>
      <c r="C84" s="16">
        <v>28</v>
      </c>
      <c r="D84" s="4">
        <v>28</v>
      </c>
      <c r="E84" s="5">
        <f t="shared" si="24"/>
        <v>1</v>
      </c>
      <c r="F84" s="6">
        <v>28</v>
      </c>
      <c r="G84" s="7">
        <f t="shared" si="21"/>
        <v>1</v>
      </c>
      <c r="H84" s="8">
        <v>28</v>
      </c>
      <c r="I84" s="9">
        <f t="shared" si="22"/>
        <v>1</v>
      </c>
      <c r="J84" s="10">
        <v>2</v>
      </c>
      <c r="K84" s="11">
        <f t="shared" si="23"/>
        <v>7.1428571428571425E-2</v>
      </c>
      <c r="L84" s="1"/>
    </row>
    <row r="85" spans="1:12" s="15" customFormat="1" x14ac:dyDescent="0.25">
      <c r="A85" s="322" t="s">
        <v>46</v>
      </c>
      <c r="B85" s="322"/>
      <c r="C85" s="12">
        <f>SUM(C73:C84)</f>
        <v>617</v>
      </c>
      <c r="D85" s="12">
        <f>SUM(D73:D84)</f>
        <v>617</v>
      </c>
      <c r="E85" s="13">
        <f>D85/C85</f>
        <v>1</v>
      </c>
      <c r="F85" s="12">
        <f>SUM(F73:F84)</f>
        <v>617</v>
      </c>
      <c r="G85" s="13">
        <f t="shared" si="21"/>
        <v>1</v>
      </c>
      <c r="H85" s="12">
        <f>SUM(H73:H84)</f>
        <v>617</v>
      </c>
      <c r="I85" s="13">
        <f t="shared" si="22"/>
        <v>1</v>
      </c>
      <c r="J85" s="12">
        <f>SUM(J73:J84)</f>
        <v>188</v>
      </c>
      <c r="K85" s="13">
        <f t="shared" si="23"/>
        <v>0.3047001620745543</v>
      </c>
      <c r="L85" s="14"/>
    </row>
    <row r="86" spans="1:12" x14ac:dyDescent="0.25">
      <c r="A86" s="313" t="s">
        <v>19</v>
      </c>
      <c r="B86" s="314"/>
      <c r="C86" s="314"/>
      <c r="D86" s="314"/>
      <c r="E86" s="314"/>
      <c r="F86" s="314"/>
      <c r="G86" s="314"/>
      <c r="H86" s="314"/>
      <c r="I86" s="314"/>
      <c r="J86" s="314"/>
      <c r="K86" s="315"/>
      <c r="L86" s="1"/>
    </row>
    <row r="87" spans="1:12" x14ac:dyDescent="0.25">
      <c r="A87" s="16">
        <v>1</v>
      </c>
      <c r="B87" s="1" t="s">
        <v>99</v>
      </c>
      <c r="C87" s="16">
        <v>77</v>
      </c>
      <c r="D87" s="4">
        <v>77</v>
      </c>
      <c r="E87" s="17">
        <f t="shared" ref="E87:E104" si="25">D87/C87</f>
        <v>1</v>
      </c>
      <c r="F87" s="18">
        <v>77</v>
      </c>
      <c r="G87" s="7">
        <f t="shared" ref="G87:G104" si="26">F87/C87</f>
        <v>1</v>
      </c>
      <c r="H87" s="8">
        <v>77</v>
      </c>
      <c r="I87" s="23">
        <f t="shared" ref="I87:I104" si="27">H87/C87</f>
        <v>1</v>
      </c>
      <c r="J87" s="10">
        <v>11</v>
      </c>
      <c r="K87" s="24">
        <f t="shared" ref="K87:K104" si="28">J87/C87</f>
        <v>0.14285714285714285</v>
      </c>
    </row>
    <row r="88" spans="1:12" x14ac:dyDescent="0.25">
      <c r="A88" s="16">
        <v>2</v>
      </c>
      <c r="B88" s="1" t="s">
        <v>100</v>
      </c>
      <c r="C88" s="16">
        <v>64</v>
      </c>
      <c r="D88" s="4">
        <v>64</v>
      </c>
      <c r="E88" s="17">
        <f t="shared" si="25"/>
        <v>1</v>
      </c>
      <c r="F88" s="18">
        <v>64</v>
      </c>
      <c r="G88" s="7">
        <f t="shared" si="26"/>
        <v>1</v>
      </c>
      <c r="H88" s="8">
        <v>64</v>
      </c>
      <c r="I88" s="23">
        <f t="shared" si="27"/>
        <v>1</v>
      </c>
      <c r="J88" s="10">
        <v>14</v>
      </c>
      <c r="K88" s="24">
        <f t="shared" si="28"/>
        <v>0.21875</v>
      </c>
    </row>
    <row r="89" spans="1:12" x14ac:dyDescent="0.25">
      <c r="A89" s="16">
        <v>3</v>
      </c>
      <c r="B89" s="1" t="s">
        <v>101</v>
      </c>
      <c r="C89" s="16">
        <v>26</v>
      </c>
      <c r="D89" s="4">
        <v>26</v>
      </c>
      <c r="E89" s="17">
        <f t="shared" si="25"/>
        <v>1</v>
      </c>
      <c r="F89" s="18">
        <v>26</v>
      </c>
      <c r="G89" s="7">
        <f t="shared" si="26"/>
        <v>1</v>
      </c>
      <c r="H89" s="8">
        <v>26</v>
      </c>
      <c r="I89" s="23">
        <f t="shared" si="27"/>
        <v>1</v>
      </c>
      <c r="J89" s="10">
        <v>1</v>
      </c>
      <c r="K89" s="24">
        <f t="shared" si="28"/>
        <v>3.8461538461538464E-2</v>
      </c>
    </row>
    <row r="90" spans="1:12" x14ac:dyDescent="0.25">
      <c r="A90" s="16">
        <v>4</v>
      </c>
      <c r="B90" s="1" t="s">
        <v>102</v>
      </c>
      <c r="C90" s="16">
        <v>21</v>
      </c>
      <c r="D90" s="4">
        <v>21</v>
      </c>
      <c r="E90" s="17">
        <f t="shared" si="25"/>
        <v>1</v>
      </c>
      <c r="F90" s="18">
        <v>21</v>
      </c>
      <c r="G90" s="7">
        <f t="shared" si="26"/>
        <v>1</v>
      </c>
      <c r="H90" s="8">
        <v>21</v>
      </c>
      <c r="I90" s="23">
        <f t="shared" si="27"/>
        <v>1</v>
      </c>
      <c r="J90" s="10">
        <v>3</v>
      </c>
      <c r="K90" s="24">
        <f t="shared" si="28"/>
        <v>0.14285714285714285</v>
      </c>
    </row>
    <row r="91" spans="1:12" x14ac:dyDescent="0.25">
      <c r="A91" s="16">
        <v>5</v>
      </c>
      <c r="B91" s="1" t="s">
        <v>103</v>
      </c>
      <c r="C91" s="16">
        <v>17</v>
      </c>
      <c r="D91" s="4">
        <v>17</v>
      </c>
      <c r="E91" s="17">
        <f t="shared" si="25"/>
        <v>1</v>
      </c>
      <c r="F91" s="18">
        <v>17</v>
      </c>
      <c r="G91" s="7">
        <f t="shared" si="26"/>
        <v>1</v>
      </c>
      <c r="H91" s="8">
        <v>17</v>
      </c>
      <c r="I91" s="23">
        <f t="shared" si="27"/>
        <v>1</v>
      </c>
      <c r="J91" s="10">
        <v>12</v>
      </c>
      <c r="K91" s="24">
        <f t="shared" si="28"/>
        <v>0.70588235294117652</v>
      </c>
    </row>
    <row r="92" spans="1:12" x14ac:dyDescent="0.25">
      <c r="A92" s="16">
        <v>6</v>
      </c>
      <c r="B92" s="1" t="s">
        <v>104</v>
      </c>
      <c r="C92" s="16">
        <v>14</v>
      </c>
      <c r="D92" s="4">
        <v>14</v>
      </c>
      <c r="E92" s="17">
        <f t="shared" si="25"/>
        <v>1</v>
      </c>
      <c r="F92" s="18">
        <v>14</v>
      </c>
      <c r="G92" s="7">
        <f t="shared" si="26"/>
        <v>1</v>
      </c>
      <c r="H92" s="8">
        <v>14</v>
      </c>
      <c r="I92" s="23">
        <f t="shared" si="27"/>
        <v>1</v>
      </c>
      <c r="J92" s="10">
        <v>0</v>
      </c>
      <c r="K92" s="24">
        <f t="shared" si="28"/>
        <v>0</v>
      </c>
    </row>
    <row r="93" spans="1:12" x14ac:dyDescent="0.25">
      <c r="A93" s="16">
        <v>7</v>
      </c>
      <c r="B93" s="1" t="s">
        <v>105</v>
      </c>
      <c r="C93" s="16">
        <v>14</v>
      </c>
      <c r="D93" s="4">
        <v>14</v>
      </c>
      <c r="E93" s="17">
        <f t="shared" si="25"/>
        <v>1</v>
      </c>
      <c r="F93" s="18">
        <v>14</v>
      </c>
      <c r="G93" s="7">
        <f t="shared" si="26"/>
        <v>1</v>
      </c>
      <c r="H93" s="8">
        <v>14</v>
      </c>
      <c r="I93" s="23">
        <f t="shared" si="27"/>
        <v>1</v>
      </c>
      <c r="J93" s="10">
        <v>2</v>
      </c>
      <c r="K93" s="24">
        <f t="shared" si="28"/>
        <v>0.14285714285714285</v>
      </c>
    </row>
    <row r="94" spans="1:12" x14ac:dyDescent="0.25">
      <c r="A94" s="16">
        <v>8</v>
      </c>
      <c r="B94" s="1" t="s">
        <v>106</v>
      </c>
      <c r="C94" s="16">
        <v>35</v>
      </c>
      <c r="D94" s="4">
        <v>35</v>
      </c>
      <c r="E94" s="17">
        <f t="shared" si="25"/>
        <v>1</v>
      </c>
      <c r="F94" s="18">
        <v>35</v>
      </c>
      <c r="G94" s="7">
        <f t="shared" si="26"/>
        <v>1</v>
      </c>
      <c r="H94" s="8">
        <v>35</v>
      </c>
      <c r="I94" s="23">
        <f t="shared" si="27"/>
        <v>1</v>
      </c>
      <c r="J94" s="10">
        <v>0</v>
      </c>
      <c r="K94" s="24">
        <f t="shared" si="28"/>
        <v>0</v>
      </c>
    </row>
    <row r="95" spans="1:12" x14ac:dyDescent="0.25">
      <c r="A95" s="16">
        <v>9</v>
      </c>
      <c r="B95" s="1" t="s">
        <v>107</v>
      </c>
      <c r="C95" s="16">
        <v>9</v>
      </c>
      <c r="D95" s="4">
        <v>9</v>
      </c>
      <c r="E95" s="17">
        <f t="shared" si="25"/>
        <v>1</v>
      </c>
      <c r="F95" s="18">
        <v>9</v>
      </c>
      <c r="G95" s="7">
        <f t="shared" si="26"/>
        <v>1</v>
      </c>
      <c r="H95" s="8">
        <v>9</v>
      </c>
      <c r="I95" s="23">
        <f t="shared" si="27"/>
        <v>1</v>
      </c>
      <c r="J95" s="10">
        <v>0</v>
      </c>
      <c r="K95" s="24">
        <f t="shared" si="28"/>
        <v>0</v>
      </c>
    </row>
    <row r="96" spans="1:12" x14ac:dyDescent="0.25">
      <c r="A96" s="16">
        <v>10</v>
      </c>
      <c r="B96" s="1" t="s">
        <v>108</v>
      </c>
      <c r="C96" s="16">
        <v>5</v>
      </c>
      <c r="D96" s="4">
        <v>5</v>
      </c>
      <c r="E96" s="17">
        <f t="shared" si="25"/>
        <v>1</v>
      </c>
      <c r="F96" s="18">
        <v>5</v>
      </c>
      <c r="G96" s="7">
        <f t="shared" si="26"/>
        <v>1</v>
      </c>
      <c r="H96" s="8">
        <v>5</v>
      </c>
      <c r="I96" s="23">
        <f t="shared" si="27"/>
        <v>1</v>
      </c>
      <c r="J96" s="10">
        <v>1</v>
      </c>
      <c r="K96" s="24">
        <f t="shared" si="28"/>
        <v>0.2</v>
      </c>
    </row>
    <row r="97" spans="1:11" x14ac:dyDescent="0.25">
      <c r="A97" s="16">
        <v>11</v>
      </c>
      <c r="B97" s="1" t="s">
        <v>109</v>
      </c>
      <c r="C97" s="16">
        <v>11</v>
      </c>
      <c r="D97" s="4">
        <v>11</v>
      </c>
      <c r="E97" s="17">
        <f t="shared" si="25"/>
        <v>1</v>
      </c>
      <c r="F97" s="18">
        <v>11</v>
      </c>
      <c r="G97" s="7">
        <f t="shared" si="26"/>
        <v>1</v>
      </c>
      <c r="H97" s="8">
        <v>11</v>
      </c>
      <c r="I97" s="23">
        <f t="shared" si="27"/>
        <v>1</v>
      </c>
      <c r="J97" s="10">
        <v>0</v>
      </c>
      <c r="K97" s="24">
        <f t="shared" si="28"/>
        <v>0</v>
      </c>
    </row>
    <row r="98" spans="1:11" x14ac:dyDescent="0.25">
      <c r="A98" s="16">
        <v>12</v>
      </c>
      <c r="B98" s="1" t="s">
        <v>110</v>
      </c>
      <c r="C98" s="16">
        <v>2</v>
      </c>
      <c r="D98" s="4">
        <v>2</v>
      </c>
      <c r="E98" s="17">
        <f t="shared" si="25"/>
        <v>1</v>
      </c>
      <c r="F98" s="18">
        <v>2</v>
      </c>
      <c r="G98" s="7">
        <f t="shared" si="26"/>
        <v>1</v>
      </c>
      <c r="H98" s="8">
        <v>2</v>
      </c>
      <c r="I98" s="23">
        <f t="shared" si="27"/>
        <v>1</v>
      </c>
      <c r="J98" s="10">
        <v>0</v>
      </c>
      <c r="K98" s="24">
        <f t="shared" si="28"/>
        <v>0</v>
      </c>
    </row>
    <row r="99" spans="1:11" x14ac:dyDescent="0.25">
      <c r="A99" s="16">
        <v>13</v>
      </c>
      <c r="B99" s="1" t="s">
        <v>111</v>
      </c>
      <c r="C99" s="16">
        <v>10</v>
      </c>
      <c r="D99" s="4">
        <v>10</v>
      </c>
      <c r="E99" s="17">
        <f t="shared" si="25"/>
        <v>1</v>
      </c>
      <c r="F99" s="18">
        <v>10</v>
      </c>
      <c r="G99" s="7">
        <f t="shared" si="26"/>
        <v>1</v>
      </c>
      <c r="H99" s="8">
        <v>10</v>
      </c>
      <c r="I99" s="23">
        <f t="shared" si="27"/>
        <v>1</v>
      </c>
      <c r="J99" s="10">
        <v>4</v>
      </c>
      <c r="K99" s="24">
        <f t="shared" si="28"/>
        <v>0.4</v>
      </c>
    </row>
    <row r="100" spans="1:11" x14ac:dyDescent="0.25">
      <c r="A100" s="16">
        <v>14</v>
      </c>
      <c r="B100" s="1" t="s">
        <v>112</v>
      </c>
      <c r="C100" s="16">
        <v>15</v>
      </c>
      <c r="D100" s="4">
        <v>15</v>
      </c>
      <c r="E100" s="17">
        <f t="shared" si="25"/>
        <v>1</v>
      </c>
      <c r="F100" s="18">
        <v>15</v>
      </c>
      <c r="G100" s="7">
        <f t="shared" si="26"/>
        <v>1</v>
      </c>
      <c r="H100" s="8">
        <v>15</v>
      </c>
      <c r="I100" s="23">
        <f t="shared" si="27"/>
        <v>1</v>
      </c>
      <c r="J100" s="10">
        <v>0</v>
      </c>
      <c r="K100" s="24">
        <f t="shared" si="28"/>
        <v>0</v>
      </c>
    </row>
    <row r="101" spans="1:11" x14ac:dyDescent="0.25">
      <c r="A101" s="16">
        <v>15</v>
      </c>
      <c r="B101" s="1" t="s">
        <v>113</v>
      </c>
      <c r="C101" s="16">
        <v>6</v>
      </c>
      <c r="D101" s="4">
        <v>6</v>
      </c>
      <c r="E101" s="17">
        <f t="shared" si="25"/>
        <v>1</v>
      </c>
      <c r="F101" s="18">
        <v>6</v>
      </c>
      <c r="G101" s="7">
        <f t="shared" si="26"/>
        <v>1</v>
      </c>
      <c r="H101" s="8">
        <v>6</v>
      </c>
      <c r="I101" s="23">
        <f t="shared" si="27"/>
        <v>1</v>
      </c>
      <c r="J101" s="10">
        <v>0</v>
      </c>
      <c r="K101" s="24">
        <f t="shared" si="28"/>
        <v>0</v>
      </c>
    </row>
    <row r="102" spans="1:11" x14ac:dyDescent="0.25">
      <c r="A102" s="16">
        <v>16</v>
      </c>
      <c r="B102" s="1" t="s">
        <v>114</v>
      </c>
      <c r="C102" s="16">
        <v>47</v>
      </c>
      <c r="D102" s="4">
        <v>47</v>
      </c>
      <c r="E102" s="17">
        <f t="shared" si="25"/>
        <v>1</v>
      </c>
      <c r="F102" s="18">
        <v>47</v>
      </c>
      <c r="G102" s="7">
        <f t="shared" si="26"/>
        <v>1</v>
      </c>
      <c r="H102" s="8">
        <v>47</v>
      </c>
      <c r="I102" s="23">
        <f t="shared" si="27"/>
        <v>1</v>
      </c>
      <c r="J102" s="10">
        <v>0</v>
      </c>
      <c r="K102" s="24">
        <f t="shared" si="28"/>
        <v>0</v>
      </c>
    </row>
    <row r="103" spans="1:11" x14ac:dyDescent="0.25">
      <c r="A103" s="16">
        <v>17</v>
      </c>
      <c r="B103" s="1" t="s">
        <v>115</v>
      </c>
      <c r="C103" s="16">
        <v>2</v>
      </c>
      <c r="D103" s="4">
        <v>2</v>
      </c>
      <c r="E103" s="17">
        <f t="shared" si="25"/>
        <v>1</v>
      </c>
      <c r="F103" s="18">
        <v>2</v>
      </c>
      <c r="G103" s="7">
        <f t="shared" si="26"/>
        <v>1</v>
      </c>
      <c r="H103" s="8">
        <v>2</v>
      </c>
      <c r="I103" s="23">
        <f t="shared" si="27"/>
        <v>1</v>
      </c>
      <c r="J103" s="10">
        <v>2</v>
      </c>
      <c r="K103" s="24">
        <f t="shared" si="28"/>
        <v>1</v>
      </c>
    </row>
    <row r="104" spans="1:11" s="15" customFormat="1" x14ac:dyDescent="0.25">
      <c r="A104" s="322" t="s">
        <v>46</v>
      </c>
      <c r="B104" s="322"/>
      <c r="C104" s="12">
        <f>SUM(C87:C103)</f>
        <v>375</v>
      </c>
      <c r="D104" s="12">
        <f>SUM(D87:D103)</f>
        <v>375</v>
      </c>
      <c r="E104" s="13">
        <f t="shared" si="25"/>
        <v>1</v>
      </c>
      <c r="F104" s="12">
        <f>SUM(F87:F103)</f>
        <v>375</v>
      </c>
      <c r="G104" s="13">
        <f t="shared" si="26"/>
        <v>1</v>
      </c>
      <c r="H104" s="12">
        <f>SUM(H87:H103)</f>
        <v>375</v>
      </c>
      <c r="I104" s="13">
        <f t="shared" si="27"/>
        <v>1</v>
      </c>
      <c r="J104" s="12">
        <f>SUM(J87:J103)</f>
        <v>50</v>
      </c>
      <c r="K104" s="13">
        <f t="shared" si="28"/>
        <v>0.13333333333333333</v>
      </c>
    </row>
    <row r="105" spans="1:11" x14ac:dyDescent="0.25">
      <c r="A105" s="313" t="s">
        <v>116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5"/>
    </row>
    <row r="106" spans="1:11" x14ac:dyDescent="0.25">
      <c r="A106" s="16">
        <v>1</v>
      </c>
      <c r="B106" s="1" t="s">
        <v>117</v>
      </c>
      <c r="C106" s="16">
        <v>10</v>
      </c>
      <c r="D106" s="4">
        <v>10</v>
      </c>
      <c r="E106" s="17">
        <f t="shared" ref="E106:E126" si="29">D106/C106</f>
        <v>1</v>
      </c>
      <c r="F106" s="18">
        <v>10</v>
      </c>
      <c r="G106" s="7">
        <f t="shared" ref="G106:G126" si="30">F106/C106</f>
        <v>1</v>
      </c>
      <c r="H106" s="8">
        <v>10</v>
      </c>
      <c r="I106" s="23">
        <f t="shared" ref="I106:I126" si="31">H106/C106</f>
        <v>1</v>
      </c>
      <c r="J106" s="10">
        <v>0</v>
      </c>
      <c r="K106" s="24">
        <f t="shared" ref="K106:K126" si="32">J106/C106</f>
        <v>0</v>
      </c>
    </row>
    <row r="107" spans="1:11" x14ac:dyDescent="0.25">
      <c r="A107" s="16">
        <v>2</v>
      </c>
      <c r="B107" s="1" t="s">
        <v>118</v>
      </c>
      <c r="C107" s="16">
        <v>4</v>
      </c>
      <c r="D107" s="4">
        <v>4</v>
      </c>
      <c r="E107" s="17">
        <f t="shared" si="29"/>
        <v>1</v>
      </c>
      <c r="F107" s="18">
        <v>4</v>
      </c>
      <c r="G107" s="7">
        <f t="shared" si="30"/>
        <v>1</v>
      </c>
      <c r="H107" s="8">
        <v>4</v>
      </c>
      <c r="I107" s="23">
        <f t="shared" si="31"/>
        <v>1</v>
      </c>
      <c r="J107" s="10">
        <v>0</v>
      </c>
      <c r="K107" s="24">
        <f t="shared" si="32"/>
        <v>0</v>
      </c>
    </row>
    <row r="108" spans="1:11" x14ac:dyDescent="0.25">
      <c r="A108" s="16">
        <v>3</v>
      </c>
      <c r="B108" s="1" t="s">
        <v>119</v>
      </c>
      <c r="C108" s="16">
        <v>6</v>
      </c>
      <c r="D108" s="4">
        <v>6</v>
      </c>
      <c r="E108" s="17">
        <f t="shared" si="29"/>
        <v>1</v>
      </c>
      <c r="F108" s="18">
        <v>6</v>
      </c>
      <c r="G108" s="7">
        <f t="shared" si="30"/>
        <v>1</v>
      </c>
      <c r="H108" s="8">
        <v>6</v>
      </c>
      <c r="I108" s="23">
        <f t="shared" si="31"/>
        <v>1</v>
      </c>
      <c r="J108" s="10">
        <v>3</v>
      </c>
      <c r="K108" s="24">
        <f t="shared" si="32"/>
        <v>0.5</v>
      </c>
    </row>
    <row r="109" spans="1:11" x14ac:dyDescent="0.25">
      <c r="A109" s="16">
        <v>4</v>
      </c>
      <c r="B109" s="1" t="s">
        <v>120</v>
      </c>
      <c r="C109" s="16">
        <v>2</v>
      </c>
      <c r="D109" s="4">
        <v>2</v>
      </c>
      <c r="E109" s="17">
        <f t="shared" si="29"/>
        <v>1</v>
      </c>
      <c r="F109" s="18">
        <v>2</v>
      </c>
      <c r="G109" s="7">
        <f t="shared" si="30"/>
        <v>1</v>
      </c>
      <c r="H109" s="8">
        <v>2</v>
      </c>
      <c r="I109" s="23">
        <f t="shared" si="31"/>
        <v>1</v>
      </c>
      <c r="J109" s="10">
        <v>0</v>
      </c>
      <c r="K109" s="24">
        <f t="shared" si="32"/>
        <v>0</v>
      </c>
    </row>
    <row r="110" spans="1:11" x14ac:dyDescent="0.25">
      <c r="A110" s="16">
        <v>5</v>
      </c>
      <c r="B110" s="1" t="s">
        <v>121</v>
      </c>
      <c r="C110" s="16">
        <v>6</v>
      </c>
      <c r="D110" s="4">
        <v>6</v>
      </c>
      <c r="E110" s="17">
        <f t="shared" si="29"/>
        <v>1</v>
      </c>
      <c r="F110" s="18">
        <v>6</v>
      </c>
      <c r="G110" s="7">
        <f t="shared" si="30"/>
        <v>1</v>
      </c>
      <c r="H110" s="8">
        <v>6</v>
      </c>
      <c r="I110" s="23">
        <f t="shared" si="31"/>
        <v>1</v>
      </c>
      <c r="J110" s="10">
        <v>0</v>
      </c>
      <c r="K110" s="24">
        <f t="shared" si="32"/>
        <v>0</v>
      </c>
    </row>
    <row r="111" spans="1:11" x14ac:dyDescent="0.25">
      <c r="A111" s="16">
        <v>6</v>
      </c>
      <c r="B111" s="1" t="s">
        <v>122</v>
      </c>
      <c r="C111" s="16">
        <v>25</v>
      </c>
      <c r="D111" s="4">
        <v>25</v>
      </c>
      <c r="E111" s="17">
        <f t="shared" si="29"/>
        <v>1</v>
      </c>
      <c r="F111" s="18">
        <v>25</v>
      </c>
      <c r="G111" s="7">
        <f t="shared" si="30"/>
        <v>1</v>
      </c>
      <c r="H111" s="8">
        <v>25</v>
      </c>
      <c r="I111" s="23">
        <f t="shared" si="31"/>
        <v>1</v>
      </c>
      <c r="J111" s="10">
        <v>0</v>
      </c>
      <c r="K111" s="24">
        <f t="shared" si="32"/>
        <v>0</v>
      </c>
    </row>
    <row r="112" spans="1:11" x14ac:dyDescent="0.25">
      <c r="A112" s="16">
        <v>7</v>
      </c>
      <c r="B112" s="1" t="s">
        <v>123</v>
      </c>
      <c r="C112" s="16">
        <v>17</v>
      </c>
      <c r="D112" s="4">
        <v>17</v>
      </c>
      <c r="E112" s="17">
        <f t="shared" si="29"/>
        <v>1</v>
      </c>
      <c r="F112" s="18">
        <v>17</v>
      </c>
      <c r="G112" s="7">
        <f t="shared" si="30"/>
        <v>1</v>
      </c>
      <c r="H112" s="8">
        <v>17</v>
      </c>
      <c r="I112" s="23">
        <f t="shared" si="31"/>
        <v>1</v>
      </c>
      <c r="J112" s="10">
        <v>0</v>
      </c>
      <c r="K112" s="24">
        <f t="shared" si="32"/>
        <v>0</v>
      </c>
    </row>
    <row r="113" spans="1:11" x14ac:dyDescent="0.25">
      <c r="A113" s="16">
        <v>8</v>
      </c>
      <c r="B113" s="1" t="s">
        <v>124</v>
      </c>
      <c r="C113" s="16">
        <v>3</v>
      </c>
      <c r="D113" s="4">
        <v>3</v>
      </c>
      <c r="E113" s="17">
        <f t="shared" si="29"/>
        <v>1</v>
      </c>
      <c r="F113" s="18">
        <v>3</v>
      </c>
      <c r="G113" s="7">
        <f t="shared" si="30"/>
        <v>1</v>
      </c>
      <c r="H113" s="8">
        <v>3</v>
      </c>
      <c r="I113" s="23">
        <f t="shared" si="31"/>
        <v>1</v>
      </c>
      <c r="J113" s="10">
        <v>0</v>
      </c>
      <c r="K113" s="24">
        <f t="shared" si="32"/>
        <v>0</v>
      </c>
    </row>
    <row r="114" spans="1:11" x14ac:dyDescent="0.25">
      <c r="A114" s="16">
        <v>9</v>
      </c>
      <c r="B114" s="1" t="s">
        <v>125</v>
      </c>
      <c r="C114" s="16">
        <v>4</v>
      </c>
      <c r="D114" s="4">
        <v>4</v>
      </c>
      <c r="E114" s="17">
        <f t="shared" si="29"/>
        <v>1</v>
      </c>
      <c r="F114" s="18">
        <v>4</v>
      </c>
      <c r="G114" s="7">
        <f t="shared" si="30"/>
        <v>1</v>
      </c>
      <c r="H114" s="8">
        <v>4</v>
      </c>
      <c r="I114" s="23">
        <f t="shared" si="31"/>
        <v>1</v>
      </c>
      <c r="J114" s="10">
        <v>0</v>
      </c>
      <c r="K114" s="24">
        <f t="shared" si="32"/>
        <v>0</v>
      </c>
    </row>
    <row r="115" spans="1:11" x14ac:dyDescent="0.25">
      <c r="A115" s="16">
        <v>10</v>
      </c>
      <c r="B115" s="1" t="s">
        <v>126</v>
      </c>
      <c r="C115" s="16">
        <v>3</v>
      </c>
      <c r="D115" s="4">
        <v>3</v>
      </c>
      <c r="E115" s="17">
        <f t="shared" si="29"/>
        <v>1</v>
      </c>
      <c r="F115" s="18">
        <v>3</v>
      </c>
      <c r="G115" s="7">
        <f t="shared" si="30"/>
        <v>1</v>
      </c>
      <c r="H115" s="8">
        <v>3</v>
      </c>
      <c r="I115" s="23">
        <f t="shared" si="31"/>
        <v>1</v>
      </c>
      <c r="J115" s="10">
        <v>0</v>
      </c>
      <c r="K115" s="24">
        <f t="shared" si="32"/>
        <v>0</v>
      </c>
    </row>
    <row r="116" spans="1:11" x14ac:dyDescent="0.25">
      <c r="A116" s="16">
        <v>11</v>
      </c>
      <c r="B116" s="1" t="s">
        <v>127</v>
      </c>
      <c r="C116" s="16">
        <v>10</v>
      </c>
      <c r="D116" s="4">
        <v>10</v>
      </c>
      <c r="E116" s="17">
        <f t="shared" si="29"/>
        <v>1</v>
      </c>
      <c r="F116" s="18">
        <v>10</v>
      </c>
      <c r="G116" s="7">
        <f t="shared" si="30"/>
        <v>1</v>
      </c>
      <c r="H116" s="8">
        <v>10</v>
      </c>
      <c r="I116" s="23">
        <f t="shared" si="31"/>
        <v>1</v>
      </c>
      <c r="J116" s="10">
        <v>0</v>
      </c>
      <c r="K116" s="24">
        <f t="shared" si="32"/>
        <v>0</v>
      </c>
    </row>
    <row r="117" spans="1:11" x14ac:dyDescent="0.25">
      <c r="A117" s="16">
        <v>12</v>
      </c>
      <c r="B117" s="1" t="s">
        <v>128</v>
      </c>
      <c r="C117" s="16">
        <v>4</v>
      </c>
      <c r="D117" s="4">
        <v>4</v>
      </c>
      <c r="E117" s="17">
        <f t="shared" si="29"/>
        <v>1</v>
      </c>
      <c r="F117" s="18">
        <v>4</v>
      </c>
      <c r="G117" s="7">
        <f t="shared" si="30"/>
        <v>1</v>
      </c>
      <c r="H117" s="8">
        <v>4</v>
      </c>
      <c r="I117" s="23">
        <f t="shared" si="31"/>
        <v>1</v>
      </c>
      <c r="J117" s="10">
        <v>0</v>
      </c>
      <c r="K117" s="24">
        <f t="shared" si="32"/>
        <v>0</v>
      </c>
    </row>
    <row r="118" spans="1:11" x14ac:dyDescent="0.25">
      <c r="A118" s="16">
        <v>13</v>
      </c>
      <c r="B118" s="1" t="s">
        <v>129</v>
      </c>
      <c r="C118" s="16">
        <v>2</v>
      </c>
      <c r="D118" s="4">
        <v>2</v>
      </c>
      <c r="E118" s="17">
        <f t="shared" si="29"/>
        <v>1</v>
      </c>
      <c r="F118" s="18">
        <v>2</v>
      </c>
      <c r="G118" s="7">
        <f t="shared" si="30"/>
        <v>1</v>
      </c>
      <c r="H118" s="8">
        <v>2</v>
      </c>
      <c r="I118" s="23">
        <f t="shared" si="31"/>
        <v>1</v>
      </c>
      <c r="J118" s="10">
        <v>0</v>
      </c>
      <c r="K118" s="24">
        <f t="shared" si="32"/>
        <v>0</v>
      </c>
    </row>
    <row r="119" spans="1:11" x14ac:dyDescent="0.25">
      <c r="A119" s="16">
        <v>14</v>
      </c>
      <c r="B119" s="1" t="s">
        <v>130</v>
      </c>
      <c r="C119" s="16">
        <v>3</v>
      </c>
      <c r="D119" s="4">
        <v>3</v>
      </c>
      <c r="E119" s="17">
        <f t="shared" si="29"/>
        <v>1</v>
      </c>
      <c r="F119" s="18">
        <v>3</v>
      </c>
      <c r="G119" s="7">
        <f t="shared" si="30"/>
        <v>1</v>
      </c>
      <c r="H119" s="8">
        <v>3</v>
      </c>
      <c r="I119" s="23">
        <f t="shared" si="31"/>
        <v>1</v>
      </c>
      <c r="J119" s="10">
        <v>0</v>
      </c>
      <c r="K119" s="24">
        <f t="shared" si="32"/>
        <v>0</v>
      </c>
    </row>
    <row r="120" spans="1:11" x14ac:dyDescent="0.25">
      <c r="A120" s="16">
        <v>15</v>
      </c>
      <c r="B120" s="1" t="s">
        <v>131</v>
      </c>
      <c r="C120" s="16">
        <v>3</v>
      </c>
      <c r="D120" s="4">
        <v>3</v>
      </c>
      <c r="E120" s="17">
        <f t="shared" si="29"/>
        <v>1</v>
      </c>
      <c r="F120" s="18">
        <v>3</v>
      </c>
      <c r="G120" s="7">
        <f t="shared" si="30"/>
        <v>1</v>
      </c>
      <c r="H120" s="8">
        <v>3</v>
      </c>
      <c r="I120" s="23">
        <f t="shared" si="31"/>
        <v>1</v>
      </c>
      <c r="J120" s="10">
        <v>0</v>
      </c>
      <c r="K120" s="24">
        <f t="shared" si="32"/>
        <v>0</v>
      </c>
    </row>
    <row r="121" spans="1:11" x14ac:dyDescent="0.25">
      <c r="A121" s="16">
        <v>16</v>
      </c>
      <c r="B121" s="1" t="s">
        <v>132</v>
      </c>
      <c r="C121" s="16">
        <v>5</v>
      </c>
      <c r="D121" s="4">
        <v>5</v>
      </c>
      <c r="E121" s="17">
        <f t="shared" si="29"/>
        <v>1</v>
      </c>
      <c r="F121" s="18">
        <v>5</v>
      </c>
      <c r="G121" s="7">
        <f t="shared" si="30"/>
        <v>1</v>
      </c>
      <c r="H121" s="8">
        <v>5</v>
      </c>
      <c r="I121" s="23">
        <f t="shared" si="31"/>
        <v>1</v>
      </c>
      <c r="J121" s="10">
        <v>1</v>
      </c>
      <c r="K121" s="24">
        <f t="shared" si="32"/>
        <v>0.2</v>
      </c>
    </row>
    <row r="122" spans="1:11" x14ac:dyDescent="0.25">
      <c r="A122" s="16">
        <v>17</v>
      </c>
      <c r="B122" s="1" t="s">
        <v>133</v>
      </c>
      <c r="C122" s="16">
        <v>4</v>
      </c>
      <c r="D122" s="4">
        <v>4</v>
      </c>
      <c r="E122" s="17">
        <f t="shared" si="29"/>
        <v>1</v>
      </c>
      <c r="F122" s="18">
        <v>4</v>
      </c>
      <c r="G122" s="7">
        <f t="shared" si="30"/>
        <v>1</v>
      </c>
      <c r="H122" s="8">
        <v>4</v>
      </c>
      <c r="I122" s="23">
        <f t="shared" si="31"/>
        <v>1</v>
      </c>
      <c r="J122" s="10">
        <v>0</v>
      </c>
      <c r="K122" s="24">
        <f t="shared" si="32"/>
        <v>0</v>
      </c>
    </row>
    <row r="123" spans="1:11" x14ac:dyDescent="0.25">
      <c r="A123" s="16">
        <v>18</v>
      </c>
      <c r="B123" s="1" t="s">
        <v>134</v>
      </c>
      <c r="C123" s="16">
        <v>5</v>
      </c>
      <c r="D123" s="4">
        <v>5</v>
      </c>
      <c r="E123" s="17">
        <f t="shared" si="29"/>
        <v>1</v>
      </c>
      <c r="F123" s="18">
        <v>5</v>
      </c>
      <c r="G123" s="7">
        <f t="shared" si="30"/>
        <v>1</v>
      </c>
      <c r="H123" s="8">
        <v>5</v>
      </c>
      <c r="I123" s="23">
        <f t="shared" si="31"/>
        <v>1</v>
      </c>
      <c r="J123" s="10">
        <v>0</v>
      </c>
      <c r="K123" s="24">
        <f t="shared" si="32"/>
        <v>0</v>
      </c>
    </row>
    <row r="124" spans="1:11" x14ac:dyDescent="0.25">
      <c r="A124" s="16">
        <v>19</v>
      </c>
      <c r="B124" s="1" t="s">
        <v>135</v>
      </c>
      <c r="C124" s="16">
        <v>7</v>
      </c>
      <c r="D124" s="4">
        <v>7</v>
      </c>
      <c r="E124" s="17">
        <f t="shared" si="29"/>
        <v>1</v>
      </c>
      <c r="F124" s="18">
        <v>7</v>
      </c>
      <c r="G124" s="7">
        <f t="shared" si="30"/>
        <v>1</v>
      </c>
      <c r="H124" s="8">
        <v>7</v>
      </c>
      <c r="I124" s="23">
        <f t="shared" si="31"/>
        <v>1</v>
      </c>
      <c r="J124" s="10">
        <v>0</v>
      </c>
      <c r="K124" s="24">
        <f t="shared" si="32"/>
        <v>0</v>
      </c>
    </row>
    <row r="125" spans="1:11" x14ac:dyDescent="0.25">
      <c r="A125" s="16">
        <v>20</v>
      </c>
      <c r="B125" s="1" t="s">
        <v>136</v>
      </c>
      <c r="C125" s="16">
        <v>3</v>
      </c>
      <c r="D125" s="4">
        <v>3</v>
      </c>
      <c r="E125" s="17">
        <f t="shared" si="29"/>
        <v>1</v>
      </c>
      <c r="F125" s="18">
        <v>3</v>
      </c>
      <c r="G125" s="7">
        <f t="shared" si="30"/>
        <v>1</v>
      </c>
      <c r="H125" s="8">
        <v>3</v>
      </c>
      <c r="I125" s="23">
        <f t="shared" si="31"/>
        <v>1</v>
      </c>
      <c r="J125" s="10">
        <v>0</v>
      </c>
      <c r="K125" s="24">
        <f t="shared" si="32"/>
        <v>0</v>
      </c>
    </row>
    <row r="126" spans="1:11" s="15" customFormat="1" x14ac:dyDescent="0.25">
      <c r="A126" s="322" t="s">
        <v>46</v>
      </c>
      <c r="B126" s="322"/>
      <c r="C126" s="12">
        <f>SUM(C106:C125)</f>
        <v>126</v>
      </c>
      <c r="D126" s="12">
        <f>SUM(D106:D125)</f>
        <v>126</v>
      </c>
      <c r="E126" s="13">
        <f t="shared" si="29"/>
        <v>1</v>
      </c>
      <c r="F126" s="12">
        <f>SUM(F106:F125)</f>
        <v>126</v>
      </c>
      <c r="G126" s="13">
        <f t="shared" si="30"/>
        <v>1</v>
      </c>
      <c r="H126" s="12">
        <f>SUM(H106:H125)</f>
        <v>126</v>
      </c>
      <c r="I126" s="13">
        <f t="shared" si="31"/>
        <v>1</v>
      </c>
      <c r="J126" s="12">
        <f>SUM(J106:J125)</f>
        <v>4</v>
      </c>
      <c r="K126" s="13">
        <f t="shared" si="32"/>
        <v>3.1746031746031744E-2</v>
      </c>
    </row>
  </sheetData>
  <mergeCells count="29">
    <mergeCell ref="A126:B126"/>
    <mergeCell ref="A6:K6"/>
    <mergeCell ref="A25:K25"/>
    <mergeCell ref="A36:K36"/>
    <mergeCell ref="A52:K52"/>
    <mergeCell ref="A72:K72"/>
    <mergeCell ref="A86:K86"/>
    <mergeCell ref="A105:K105"/>
    <mergeCell ref="A71:B71"/>
    <mergeCell ref="A85:B85"/>
    <mergeCell ref="A104:B104"/>
    <mergeCell ref="A35:B35"/>
    <mergeCell ref="A44:B44"/>
    <mergeCell ref="A45:K45"/>
    <mergeCell ref="A51:B51"/>
    <mergeCell ref="L4:L5"/>
    <mergeCell ref="D5:E5"/>
    <mergeCell ref="H5:I5"/>
    <mergeCell ref="J5:K5"/>
    <mergeCell ref="A24:B24"/>
    <mergeCell ref="D4:E4"/>
    <mergeCell ref="A1:K1"/>
    <mergeCell ref="A2:K2"/>
    <mergeCell ref="A3:K3"/>
    <mergeCell ref="A4:A5"/>
    <mergeCell ref="B4:B5"/>
    <mergeCell ref="C4:C5"/>
    <mergeCell ref="F4:G5"/>
    <mergeCell ref="H4:K4"/>
  </mergeCells>
  <pageMargins left="0.38" right="0.31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1930-4FB6-42DF-AEAD-D68A5A4499D8}">
  <dimension ref="A1:T14"/>
  <sheetViews>
    <sheetView topLeftCell="B1" zoomScale="63" zoomScaleNormal="80" workbookViewId="0">
      <selection activeCell="G10" sqref="G10"/>
    </sheetView>
  </sheetViews>
  <sheetFormatPr defaultRowHeight="15" x14ac:dyDescent="0.25"/>
  <cols>
    <col min="1" max="1" width="0" style="25" hidden="1" customWidth="1"/>
    <col min="2" max="2" width="5.7109375" bestFit="1" customWidth="1"/>
    <col min="3" max="3" width="7.7109375" style="25" bestFit="1" customWidth="1"/>
    <col min="4" max="4" width="9.5703125" style="25" bestFit="1" customWidth="1"/>
    <col min="5" max="5" width="5.28515625" style="25" bestFit="1" customWidth="1"/>
    <col min="6" max="6" width="5.5703125" style="25" bestFit="1" customWidth="1"/>
    <col min="7" max="7" width="5.28515625" style="25" bestFit="1" customWidth="1"/>
    <col min="8" max="8" width="7.5703125" style="25" customWidth="1"/>
    <col min="9" max="9" width="5.28515625" style="25" bestFit="1" customWidth="1"/>
    <col min="10" max="10" width="7.7109375" style="25" customWidth="1"/>
    <col min="11" max="11" width="5.28515625" style="25" bestFit="1" customWidth="1"/>
    <col min="12" max="12" width="7.28515625" style="25" customWidth="1"/>
    <col min="13" max="13" width="19" hidden="1" customWidth="1"/>
    <col min="18" max="21" width="0" hidden="1" customWidth="1"/>
  </cols>
  <sheetData>
    <row r="1" spans="1:20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pans="1:20" x14ac:dyDescent="0.25">
      <c r="A2" s="172" t="s">
        <v>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</row>
    <row r="3" spans="1:20" x14ac:dyDescent="0.25">
      <c r="A3" s="173" t="s">
        <v>229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</row>
    <row r="4" spans="1:20" ht="38.65" customHeight="1" x14ac:dyDescent="0.25">
      <c r="A4" s="219" t="s">
        <v>3</v>
      </c>
      <c r="B4" s="326" t="s">
        <v>179</v>
      </c>
      <c r="C4" s="327" t="s">
        <v>5</v>
      </c>
      <c r="D4" s="328" t="s">
        <v>6</v>
      </c>
      <c r="E4" s="329"/>
      <c r="F4" s="330"/>
      <c r="G4" s="331" t="s">
        <v>7</v>
      </c>
      <c r="H4" s="332"/>
      <c r="I4" s="335" t="s">
        <v>8</v>
      </c>
      <c r="J4" s="336"/>
      <c r="K4" s="336"/>
      <c r="L4" s="337"/>
      <c r="M4" s="321" t="s">
        <v>9</v>
      </c>
    </row>
    <row r="5" spans="1:20" ht="36" x14ac:dyDescent="0.25">
      <c r="A5" s="220"/>
      <c r="B5" s="326"/>
      <c r="C5" s="324"/>
      <c r="D5" s="27" t="s">
        <v>230</v>
      </c>
      <c r="E5" s="324" t="s">
        <v>10</v>
      </c>
      <c r="F5" s="324"/>
      <c r="G5" s="333"/>
      <c r="H5" s="334"/>
      <c r="I5" s="325" t="s">
        <v>11</v>
      </c>
      <c r="J5" s="325"/>
      <c r="K5" s="325" t="s">
        <v>12</v>
      </c>
      <c r="L5" s="325"/>
      <c r="M5" s="321"/>
    </row>
    <row r="6" spans="1:20" s="15" customFormat="1" x14ac:dyDescent="0.25">
      <c r="B6" s="28" t="s">
        <v>180</v>
      </c>
      <c r="C6" s="29">
        <v>763</v>
      </c>
      <c r="D6" s="29">
        <v>763</v>
      </c>
      <c r="E6" s="29">
        <v>763</v>
      </c>
      <c r="F6" s="30">
        <v>1</v>
      </c>
      <c r="G6" s="29">
        <v>763</v>
      </c>
      <c r="H6" s="30">
        <v>1</v>
      </c>
      <c r="I6" s="29">
        <v>763</v>
      </c>
      <c r="J6" s="30">
        <v>1</v>
      </c>
      <c r="K6" s="29">
        <v>145</v>
      </c>
      <c r="L6" s="30">
        <v>0.19003931847968544</v>
      </c>
      <c r="M6" s="14"/>
    </row>
    <row r="7" spans="1:20" s="15" customFormat="1" x14ac:dyDescent="0.25">
      <c r="B7" s="28" t="s">
        <v>181</v>
      </c>
      <c r="C7" s="29">
        <v>393</v>
      </c>
      <c r="D7" s="29">
        <v>393</v>
      </c>
      <c r="E7" s="29">
        <v>393</v>
      </c>
      <c r="F7" s="30">
        <v>1</v>
      </c>
      <c r="G7" s="29">
        <v>393</v>
      </c>
      <c r="H7" s="30">
        <v>1</v>
      </c>
      <c r="I7" s="29">
        <v>393</v>
      </c>
      <c r="J7" s="30">
        <v>1</v>
      </c>
      <c r="K7" s="29">
        <v>85</v>
      </c>
      <c r="L7" s="30">
        <v>0.21628498727735368</v>
      </c>
      <c r="M7" s="14"/>
    </row>
    <row r="8" spans="1:20" s="15" customFormat="1" x14ac:dyDescent="0.25">
      <c r="B8" s="28" t="s">
        <v>182</v>
      </c>
      <c r="C8" s="29">
        <v>618</v>
      </c>
      <c r="D8" s="29">
        <v>592</v>
      </c>
      <c r="E8" s="29">
        <v>592</v>
      </c>
      <c r="F8" s="30">
        <v>1</v>
      </c>
      <c r="G8" s="29">
        <v>618</v>
      </c>
      <c r="H8" s="30">
        <v>1</v>
      </c>
      <c r="I8" s="29">
        <v>618</v>
      </c>
      <c r="J8" s="30">
        <v>1</v>
      </c>
      <c r="K8" s="29">
        <v>89</v>
      </c>
      <c r="L8" s="30">
        <v>0.14401294498381878</v>
      </c>
      <c r="M8" s="14"/>
      <c r="R8" s="15">
        <v>170</v>
      </c>
      <c r="S8" s="15">
        <v>170</v>
      </c>
      <c r="T8" s="22">
        <f t="shared" ref="T8" si="0">S8/R8</f>
        <v>1</v>
      </c>
    </row>
    <row r="9" spans="1:20" s="15" customFormat="1" x14ac:dyDescent="0.25">
      <c r="B9" s="28" t="s">
        <v>183</v>
      </c>
      <c r="C9" s="29">
        <v>506</v>
      </c>
      <c r="D9" s="29">
        <v>506</v>
      </c>
      <c r="E9" s="29">
        <v>506</v>
      </c>
      <c r="F9" s="30">
        <v>1</v>
      </c>
      <c r="G9" s="29">
        <v>506</v>
      </c>
      <c r="H9" s="30">
        <v>1</v>
      </c>
      <c r="I9" s="29">
        <v>506</v>
      </c>
      <c r="J9" s="30">
        <v>1</v>
      </c>
      <c r="K9" s="29">
        <v>499</v>
      </c>
      <c r="L9" s="30">
        <v>0.98616600790513831</v>
      </c>
      <c r="M9" s="14"/>
    </row>
    <row r="10" spans="1:20" s="15" customFormat="1" x14ac:dyDescent="0.25">
      <c r="B10" s="28" t="s">
        <v>184</v>
      </c>
      <c r="C10" s="29">
        <v>666</v>
      </c>
      <c r="D10" s="29">
        <v>666</v>
      </c>
      <c r="E10" s="29">
        <v>666</v>
      </c>
      <c r="F10" s="30">
        <v>1</v>
      </c>
      <c r="G10" s="29">
        <v>666</v>
      </c>
      <c r="H10" s="30">
        <v>1</v>
      </c>
      <c r="I10" s="29">
        <v>666</v>
      </c>
      <c r="J10" s="30">
        <v>1</v>
      </c>
      <c r="K10" s="29">
        <v>190</v>
      </c>
      <c r="L10" s="30">
        <v>0.28528528528528529</v>
      </c>
      <c r="M10" s="14"/>
    </row>
    <row r="11" spans="1:20" s="15" customFormat="1" x14ac:dyDescent="0.25">
      <c r="B11" s="28" t="s">
        <v>185</v>
      </c>
      <c r="C11" s="29">
        <v>617</v>
      </c>
      <c r="D11" s="29">
        <v>499</v>
      </c>
      <c r="E11" s="29">
        <v>499</v>
      </c>
      <c r="F11" s="30">
        <v>1</v>
      </c>
      <c r="G11" s="29">
        <v>617</v>
      </c>
      <c r="H11" s="30">
        <v>1</v>
      </c>
      <c r="I11" s="29">
        <v>617</v>
      </c>
      <c r="J11" s="30">
        <v>1</v>
      </c>
      <c r="K11" s="29">
        <v>188</v>
      </c>
      <c r="L11" s="30">
        <v>0.3047001620745543</v>
      </c>
      <c r="M11" s="14"/>
    </row>
    <row r="12" spans="1:20" s="15" customFormat="1" x14ac:dyDescent="0.25">
      <c r="B12" s="28" t="s">
        <v>186</v>
      </c>
      <c r="C12" s="29">
        <v>375</v>
      </c>
      <c r="D12" s="29">
        <v>375</v>
      </c>
      <c r="E12" s="29">
        <v>375</v>
      </c>
      <c r="F12" s="30">
        <v>1</v>
      </c>
      <c r="G12" s="29">
        <v>375</v>
      </c>
      <c r="H12" s="30">
        <v>1</v>
      </c>
      <c r="I12" s="29">
        <v>375</v>
      </c>
      <c r="J12" s="30">
        <v>1</v>
      </c>
      <c r="K12" s="29">
        <v>50</v>
      </c>
      <c r="L12" s="30">
        <v>0.13333333333333333</v>
      </c>
    </row>
    <row r="13" spans="1:20" s="15" customFormat="1" x14ac:dyDescent="0.25">
      <c r="B13" s="28" t="s">
        <v>187</v>
      </c>
      <c r="C13" s="29">
        <v>126</v>
      </c>
      <c r="D13" s="29">
        <v>126</v>
      </c>
      <c r="E13" s="29">
        <v>126</v>
      </c>
      <c r="F13" s="30">
        <v>1</v>
      </c>
      <c r="G13" s="29">
        <v>126</v>
      </c>
      <c r="H13" s="30">
        <v>1</v>
      </c>
      <c r="I13" s="29">
        <v>126</v>
      </c>
      <c r="J13" s="30">
        <v>1</v>
      </c>
      <c r="K13" s="29">
        <v>4</v>
      </c>
      <c r="L13" s="30">
        <v>3.1746031746031744E-2</v>
      </c>
    </row>
    <row r="14" spans="1:20" x14ac:dyDescent="0.25">
      <c r="B14" s="31" t="s">
        <v>22</v>
      </c>
      <c r="C14" s="31">
        <f>SUM(C6:C13)</f>
        <v>4064</v>
      </c>
      <c r="D14" s="31">
        <f>SUM(D6:D13)</f>
        <v>3920</v>
      </c>
      <c r="E14" s="31">
        <f>SUM(E6:E13)</f>
        <v>3920</v>
      </c>
      <c r="F14" s="32">
        <f>E14/D14</f>
        <v>1</v>
      </c>
      <c r="G14" s="31">
        <f>SUM(G6:G13)</f>
        <v>4064</v>
      </c>
      <c r="H14" s="32">
        <f>G14/C14</f>
        <v>1</v>
      </c>
      <c r="I14" s="31">
        <f>SUM(I6:I13)</f>
        <v>4064</v>
      </c>
      <c r="J14" s="32">
        <f>I14/C14</f>
        <v>1</v>
      </c>
      <c r="K14" s="31">
        <f>SUM(K6:K13)</f>
        <v>1250</v>
      </c>
      <c r="L14" s="32">
        <f>K14/C14</f>
        <v>0.30757874015748032</v>
      </c>
    </row>
  </sheetData>
  <mergeCells count="13">
    <mergeCell ref="M4:M5"/>
    <mergeCell ref="E5:F5"/>
    <mergeCell ref="I5:J5"/>
    <mergeCell ref="K5:L5"/>
    <mergeCell ref="A1:L1"/>
    <mergeCell ref="A2:L2"/>
    <mergeCell ref="A3:L3"/>
    <mergeCell ref="A4:A5"/>
    <mergeCell ref="B4:B5"/>
    <mergeCell ref="C4:C5"/>
    <mergeCell ref="D4:F4"/>
    <mergeCell ref="G4:H5"/>
    <mergeCell ref="I4:L4"/>
  </mergeCells>
  <pageMargins left="0.38" right="0.31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17</vt:i4>
      </vt:variant>
    </vt:vector>
  </HeadingPairs>
  <TitlesOfParts>
    <vt:vector size="45" baseType="lpstr">
      <vt:lpstr>Resume</vt:lpstr>
      <vt:lpstr>231231</vt:lpstr>
      <vt:lpstr>Rekap Des</vt:lpstr>
      <vt:lpstr>Sum Jan</vt:lpstr>
      <vt:lpstr>Sheet1</vt:lpstr>
      <vt:lpstr>Summary Feb 24</vt:lpstr>
      <vt:lpstr>Juni 24 (2)</vt:lpstr>
      <vt:lpstr>Juni 24 edite</vt:lpstr>
      <vt:lpstr>Januari</vt:lpstr>
      <vt:lpstr>Februari</vt:lpstr>
      <vt:lpstr>Maret</vt:lpstr>
      <vt:lpstr>April</vt:lpstr>
      <vt:lpstr>Mei </vt:lpstr>
      <vt:lpstr>Juni</vt:lpstr>
      <vt:lpstr>Juli</vt:lpstr>
      <vt:lpstr>Agustus</vt:lpstr>
      <vt:lpstr>231130</vt:lpstr>
      <vt:lpstr>231128</vt:lpstr>
      <vt:lpstr>Resume 231128</vt:lpstr>
      <vt:lpstr>231027 (2)</vt:lpstr>
      <vt:lpstr>231027 Master</vt:lpstr>
      <vt:lpstr>230930 rev (2)</vt:lpstr>
      <vt:lpstr>230930 rev</vt:lpstr>
      <vt:lpstr>230929 Rev</vt:lpstr>
      <vt:lpstr>230929</vt:lpstr>
      <vt:lpstr>230928</vt:lpstr>
      <vt:lpstr>230923</vt:lpstr>
      <vt:lpstr>Sum</vt:lpstr>
      <vt:lpstr>'231128'!Print_Area</vt:lpstr>
      <vt:lpstr>'231130'!Print_Area</vt:lpstr>
      <vt:lpstr>'231231'!Print_Area</vt:lpstr>
      <vt:lpstr>Agustus!Print_Area</vt:lpstr>
      <vt:lpstr>April!Print_Area</vt:lpstr>
      <vt:lpstr>Februari!Print_Area</vt:lpstr>
      <vt:lpstr>Januari!Print_Area</vt:lpstr>
      <vt:lpstr>Juli!Print_Area</vt:lpstr>
      <vt:lpstr>Juni!Print_Area</vt:lpstr>
      <vt:lpstr>'Juni 24 (2)'!Print_Area</vt:lpstr>
      <vt:lpstr>'Juni 24 edite'!Print_Area</vt:lpstr>
      <vt:lpstr>Maret!Print_Area</vt:lpstr>
      <vt:lpstr>'Mei '!Print_Area</vt:lpstr>
      <vt:lpstr>'Rekap Des'!Print_Area</vt:lpstr>
      <vt:lpstr>Resume!Print_Area</vt:lpstr>
      <vt:lpstr>'Sum Jan'!Print_Area</vt:lpstr>
      <vt:lpstr>'Summary Feb 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Irfan Saputra</dc:creator>
  <cp:keywords/>
  <dc:description/>
  <cp:lastModifiedBy>Luthfi Nawawi</cp:lastModifiedBy>
  <cp:revision/>
  <dcterms:created xsi:type="dcterms:W3CDTF">2023-09-16T15:40:51Z</dcterms:created>
  <dcterms:modified xsi:type="dcterms:W3CDTF">2026-09-09T04:27:45Z</dcterms:modified>
  <cp:category/>
  <cp:contentStatus/>
</cp:coreProperties>
</file>