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ackup D\7. Hand Over Pekerjaan Batara\2. Laporan Bulanan\Laporan Bulanan Fleet Agustus 2026\"/>
    </mc:Choice>
  </mc:AlternateContent>
  <xr:revisionPtr revIDLastSave="0" documentId="13_ncr:1_{83C3D9A8-62C9-4AD3-9A2C-9A4CD8812561}" xr6:coauthVersionLast="47" xr6:coauthVersionMax="47" xr10:uidLastSave="{00000000-0000-0000-0000-000000000000}"/>
  <bookViews>
    <workbookView xWindow="-108" yWindow="-108" windowWidth="23256" windowHeight="12456" firstSheet="4" activeTab="8" xr2:uid="{C1750B47-2765-46F2-BE3D-0D6F4CAB2A6C}"/>
  </bookViews>
  <sheets>
    <sheet name="Sheet1" sheetId="1" state="hidden" r:id="rId1"/>
    <sheet name="Summary" sheetId="4" state="hidden" r:id="rId2"/>
    <sheet name="Sheet3" sheetId="6" state="hidden" r:id="rId3"/>
    <sheet name="Semester I 2024" sheetId="7" r:id="rId4"/>
    <sheet name="Semester II 2024" sheetId="8" r:id="rId5"/>
    <sheet name="Semester I 2025" sheetId="9" r:id="rId6"/>
    <sheet name="Semester II 2025" sheetId="10" r:id="rId7"/>
    <sheet name="Semester I 2026" sheetId="11" r:id="rId8"/>
    <sheet name="Semester II 2026" sheetId="12" r:id="rId9"/>
    <sheet name="20230922" sheetId="5" state="hidden" r:id="rId10"/>
    <sheet name="20230915" sheetId="3" state="hidden" r:id="rId11"/>
    <sheet name="Sheet2" sheetId="2" state="hidden" r:id="rId12"/>
  </sheets>
  <definedNames>
    <definedName name="_xlnm._FilterDatabase" localSheetId="3" hidden="1">'Semester I 2024'!$A$3:$K$10</definedName>
    <definedName name="_xlnm._FilterDatabase" localSheetId="5" hidden="1">'Semester I 2025'!$A$3:$K$10</definedName>
    <definedName name="_xlnm._FilterDatabase" localSheetId="7" hidden="1">'Semester I 2026'!$A$3:$K$10</definedName>
    <definedName name="_xlnm._FilterDatabase" localSheetId="4" hidden="1">'Semester II 2024'!$A$3:$K$10</definedName>
    <definedName name="_xlnm._FilterDatabase" localSheetId="6" hidden="1">'Semester II 2025'!$A$3:$K$10</definedName>
    <definedName name="_xlnm._FilterDatabase" localSheetId="8" hidden="1">'Semester II 2026'!$A$3:$K$10</definedName>
  </definedNames>
  <calcPr calcId="191028"/>
  <pivotCaches>
    <pivotCache cacheId="0" r:id="rId13"/>
    <pivotCache cacheId="1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2" l="1"/>
  <c r="F7" i="12" l="1"/>
  <c r="F4" i="12"/>
  <c r="E10" i="12"/>
  <c r="D10" i="12"/>
  <c r="F9" i="12"/>
  <c r="F8" i="12"/>
  <c r="F6" i="12"/>
  <c r="F5" i="12"/>
  <c r="F4" i="11"/>
  <c r="F9" i="11"/>
  <c r="F8" i="11"/>
  <c r="F6" i="11"/>
  <c r="F5" i="11"/>
  <c r="F7" i="11"/>
  <c r="E10" i="11"/>
  <c r="D10" i="11"/>
  <c r="D10" i="10"/>
  <c r="E10" i="10"/>
  <c r="F9" i="10"/>
  <c r="F8" i="10"/>
  <c r="F7" i="10"/>
  <c r="F5" i="10"/>
  <c r="E10" i="9"/>
  <c r="D10" i="9"/>
  <c r="F9" i="9"/>
  <c r="F8" i="9"/>
  <c r="F7" i="9"/>
  <c r="F6" i="9"/>
  <c r="F5" i="9"/>
  <c r="F4" i="9"/>
  <c r="E10" i="8"/>
  <c r="D10" i="8"/>
  <c r="F9" i="8"/>
  <c r="F8" i="8"/>
  <c r="F7" i="8"/>
  <c r="F6" i="8"/>
  <c r="F5" i="8"/>
  <c r="F4" i="8"/>
  <c r="F4" i="7"/>
  <c r="E10" i="7"/>
  <c r="D10" i="7"/>
  <c r="F9" i="7"/>
  <c r="F8" i="7"/>
  <c r="F7" i="7"/>
  <c r="F6" i="7"/>
  <c r="F5" i="7"/>
  <c r="N5" i="6"/>
  <c r="N6" i="6"/>
  <c r="N7" i="6"/>
  <c r="N8" i="6"/>
  <c r="N9" i="6"/>
  <c r="N10" i="6"/>
  <c r="N11" i="6"/>
  <c r="N13" i="6"/>
  <c r="N4" i="6"/>
  <c r="F10" i="12" l="1"/>
  <c r="F10" i="11"/>
  <c r="F6" i="10"/>
  <c r="F4" i="10"/>
  <c r="F10" i="10"/>
  <c r="F10" i="9"/>
  <c r="F10" i="8"/>
  <c r="F10" i="7"/>
  <c r="E115" i="5"/>
  <c r="F114" i="5"/>
  <c r="F113" i="5"/>
  <c r="F112" i="5"/>
  <c r="F110" i="5"/>
  <c r="F109" i="5"/>
  <c r="F108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D77" i="5"/>
  <c r="F77" i="5" s="1"/>
  <c r="F76" i="5"/>
  <c r="D76" i="5"/>
  <c r="D75" i="5"/>
  <c r="F75" i="5" s="1"/>
  <c r="F74" i="5"/>
  <c r="D74" i="5"/>
  <c r="D73" i="5"/>
  <c r="F73" i="5" s="1"/>
  <c r="F72" i="5"/>
  <c r="D72" i="5"/>
  <c r="F71" i="5"/>
  <c r="D70" i="5"/>
  <c r="F70" i="5" s="1"/>
  <c r="F69" i="5"/>
  <c r="F68" i="5"/>
  <c r="F67" i="5"/>
  <c r="F66" i="5"/>
  <c r="F65" i="5"/>
  <c r="F64" i="5"/>
  <c r="F63" i="5"/>
  <c r="F62" i="5"/>
  <c r="F61" i="5"/>
  <c r="F60" i="5"/>
  <c r="F59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19" i="5"/>
  <c r="F18" i="5"/>
  <c r="F17" i="5"/>
  <c r="F16" i="5"/>
  <c r="F15" i="5"/>
  <c r="F14" i="5"/>
  <c r="F13" i="5"/>
  <c r="F12" i="5"/>
  <c r="F11" i="5"/>
  <c r="F10" i="5"/>
  <c r="F9" i="5"/>
  <c r="F8" i="5"/>
  <c r="F7" i="5"/>
  <c r="F6" i="5"/>
  <c r="F5" i="5"/>
  <c r="F4" i="5"/>
  <c r="H5" i="4"/>
  <c r="H6" i="4"/>
  <c r="H7" i="4"/>
  <c r="H8" i="4"/>
  <c r="H9" i="4"/>
  <c r="H10" i="4"/>
  <c r="H11" i="4"/>
  <c r="H12" i="4"/>
  <c r="H4" i="4"/>
  <c r="E115" i="3"/>
  <c r="F96" i="3"/>
  <c r="F97" i="3"/>
  <c r="F98" i="3"/>
  <c r="F99" i="3"/>
  <c r="F100" i="3"/>
  <c r="F101" i="3"/>
  <c r="F102" i="3"/>
  <c r="F103" i="3"/>
  <c r="F104" i="3"/>
  <c r="F105" i="3"/>
  <c r="F108" i="3"/>
  <c r="F109" i="3"/>
  <c r="F110" i="3"/>
  <c r="F112" i="3"/>
  <c r="F113" i="3"/>
  <c r="F114" i="3"/>
  <c r="F95" i="3"/>
  <c r="F52" i="3"/>
  <c r="F53" i="3"/>
  <c r="F54" i="3"/>
  <c r="F55" i="3"/>
  <c r="F56" i="3"/>
  <c r="F57" i="3"/>
  <c r="F59" i="3"/>
  <c r="F60" i="3"/>
  <c r="F61" i="3"/>
  <c r="F62" i="3"/>
  <c r="F63" i="3"/>
  <c r="F64" i="3"/>
  <c r="F65" i="3"/>
  <c r="F66" i="3"/>
  <c r="F67" i="3"/>
  <c r="F68" i="3"/>
  <c r="F69" i="3"/>
  <c r="F51" i="3"/>
  <c r="F37" i="3"/>
  <c r="F38" i="3"/>
  <c r="F39" i="3"/>
  <c r="F40" i="3"/>
  <c r="F41" i="3"/>
  <c r="F42" i="3"/>
  <c r="F43" i="3"/>
  <c r="F44" i="3"/>
  <c r="F36" i="3"/>
  <c r="F26" i="3"/>
  <c r="F27" i="3"/>
  <c r="F28" i="3"/>
  <c r="F29" i="3"/>
  <c r="F30" i="3"/>
  <c r="F31" i="3"/>
  <c r="F32" i="3"/>
  <c r="F33" i="3"/>
  <c r="F34" i="3"/>
  <c r="F35" i="3"/>
  <c r="F25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1" i="3"/>
  <c r="F22" i="3"/>
  <c r="F23" i="3"/>
  <c r="F24" i="3"/>
  <c r="F4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79" i="3"/>
  <c r="F50" i="3"/>
  <c r="F71" i="3"/>
  <c r="F78" i="3"/>
  <c r="D77" i="3"/>
  <c r="F77" i="3" s="1"/>
  <c r="D76" i="3"/>
  <c r="F76" i="3" s="1"/>
  <c r="D75" i="3"/>
  <c r="F75" i="3" s="1"/>
  <c r="D74" i="3"/>
  <c r="F74" i="3" s="1"/>
  <c r="D73" i="3"/>
  <c r="F73" i="3" s="1"/>
  <c r="D72" i="3"/>
  <c r="F72" i="3" s="1"/>
  <c r="D70" i="3"/>
  <c r="F70" i="3" s="1"/>
  <c r="D115" i="5" l="1"/>
  <c r="F115" i="5" s="1"/>
  <c r="D115" i="3"/>
  <c r="F115" i="3" s="1"/>
  <c r="F46" i="3"/>
  <c r="F47" i="3"/>
  <c r="F48" i="3"/>
  <c r="F49" i="3"/>
  <c r="F45" i="3"/>
  <c r="F118" i="2" l="1"/>
  <c r="D118" i="2"/>
  <c r="E118" i="2"/>
  <c r="D11" i="1"/>
</calcChain>
</file>

<file path=xl/sharedStrings.xml><?xml version="1.0" encoding="utf-8"?>
<sst xmlns="http://schemas.openxmlformats.org/spreadsheetml/2006/main" count="811" uniqueCount="176">
  <si>
    <t xml:space="preserve">Region Sumbagut </t>
  </si>
  <si>
    <t>Region Sumbagsel</t>
  </si>
  <si>
    <t>Region JBB</t>
  </si>
  <si>
    <t xml:space="preserve">Region JBT </t>
  </si>
  <si>
    <t>Region Jatim Balinus</t>
  </si>
  <si>
    <t>Region Kalimantan</t>
  </si>
  <si>
    <t>Region Sulawesi</t>
  </si>
  <si>
    <t>Region Maluku Papua</t>
  </si>
  <si>
    <t>Row Labels</t>
  </si>
  <si>
    <t>Sum of Jumlah AMT Regular  (SPBU &amp; APMS)</t>
  </si>
  <si>
    <t>Sum of Jumlah AMT Sudah Ikut Pelatihan Apar</t>
  </si>
  <si>
    <t>MOR</t>
  </si>
  <si>
    <t>Jumlah AMT Regular  (SPBU &amp; APMS)</t>
  </si>
  <si>
    <t>Jumlah AMT Sudah Ikut Pelatihan Apar</t>
  </si>
  <si>
    <t>% Pelaksanaan Pelatihan APAR AMT</t>
  </si>
  <si>
    <t>I</t>
  </si>
  <si>
    <t>II</t>
  </si>
  <si>
    <t>III</t>
  </si>
  <si>
    <t>IV</t>
  </si>
  <si>
    <t>V</t>
  </si>
  <si>
    <t>VI</t>
  </si>
  <si>
    <t>VII</t>
  </si>
  <si>
    <t>VIII</t>
  </si>
  <si>
    <t>(blank)</t>
  </si>
  <si>
    <t>Total</t>
  </si>
  <si>
    <t>Grand Total</t>
  </si>
  <si>
    <t>Form Monitoring Pelatihan APAR AMT Semester I 2024 Update 04 Juni 2024</t>
  </si>
  <si>
    <t>No.</t>
  </si>
  <si>
    <t>Lokasi Kerja</t>
  </si>
  <si>
    <t>Jumlah AMT Pola Sewa &amp; Tarif</t>
  </si>
  <si>
    <t>% Lokasi</t>
  </si>
  <si>
    <t>Update</t>
  </si>
  <si>
    <t xml:space="preserve">IT. Semarang  </t>
  </si>
  <si>
    <t>FT. Boyolali (FT Cepu)</t>
  </si>
  <si>
    <t>FT. Rewulu</t>
  </si>
  <si>
    <t>FT. Tegal</t>
  </si>
  <si>
    <t>FT. Maos</t>
  </si>
  <si>
    <t>IT Cilacap</t>
  </si>
  <si>
    <t>TOTAL</t>
  </si>
  <si>
    <t>Form Monitoring Pelatihan APAR AMT Semester II 2024 Update 02 Oktober 2024</t>
  </si>
  <si>
    <t>IT. Semarang **</t>
  </si>
  <si>
    <t>FT. Boyolali (FT Cepu)***</t>
  </si>
  <si>
    <t>IT Cilacap*</t>
  </si>
  <si>
    <t>Form Monitoring Pelatihan APAR AMT Semester I 2025 Update April 2025</t>
  </si>
  <si>
    <t xml:space="preserve">IT. Semarang </t>
  </si>
  <si>
    <t xml:space="preserve">Form Monitoring Pelatihan APAR AMT Semester II 2025 </t>
  </si>
  <si>
    <t xml:space="preserve">Form Monitoring Pelatihan APAR AMT Semester I 2026 </t>
  </si>
  <si>
    <t>05 Maret 2026</t>
  </si>
  <si>
    <t xml:space="preserve">Form Monitoring Pelatihan APAR AMT Semester II 2026 </t>
  </si>
  <si>
    <t>mor</t>
  </si>
  <si>
    <t>IT. Lhokseumawe (BBM)</t>
  </si>
  <si>
    <t>IT. Lhokseumawe (LPG)</t>
  </si>
  <si>
    <t>FT. Meulaboh</t>
  </si>
  <si>
    <t>FT. Simeulue</t>
  </si>
  <si>
    <t>FT. Sabang</t>
  </si>
  <si>
    <t>FT. Medan Group</t>
  </si>
  <si>
    <t>FT. Sibolga</t>
  </si>
  <si>
    <t>FT. Batam</t>
  </si>
  <si>
    <t>FT. Pematang Siantar</t>
  </si>
  <si>
    <t>FT. Sei Siak</t>
  </si>
  <si>
    <t>FT. Krueng Raya</t>
  </si>
  <si>
    <t>FT. Gunung Sitoli</t>
  </si>
  <si>
    <t>IT. Dumai (BBM)</t>
  </si>
  <si>
    <t>IT. Dumai (LPG)</t>
  </si>
  <si>
    <t>IT. Teluk Kabung (BBM)</t>
  </si>
  <si>
    <t>IT. Teluk Kabung (LPG)</t>
  </si>
  <si>
    <t>FT. Tembilahan</t>
  </si>
  <si>
    <t>FT. Kisaran</t>
  </si>
  <si>
    <t xml:space="preserve">FT. Natuna Group  </t>
  </si>
  <si>
    <t xml:space="preserve">FT. Kijang </t>
  </si>
  <si>
    <t>Terminal LPG Pangkalan Susu</t>
  </si>
  <si>
    <t>IT. Palembang (Site BBM)</t>
  </si>
  <si>
    <t>IT. Palembang (LPGT Pulau Layang)</t>
  </si>
  <si>
    <t>IT Panjang (BBM)</t>
  </si>
  <si>
    <t>IT. Panjang (LPG)</t>
  </si>
  <si>
    <t>FT. Pulau Baai</t>
  </si>
  <si>
    <t>FT. Lubuklinggau</t>
  </si>
  <si>
    <t>FT. Lahat</t>
  </si>
  <si>
    <t>FT. Pangkalbalam</t>
  </si>
  <si>
    <t>FT. Jambi</t>
  </si>
  <si>
    <t>FT. Baturaja</t>
  </si>
  <si>
    <t>FT Tanjung Pandan (KSO EPN)</t>
  </si>
  <si>
    <t>IT. Jakarta -  FT Plumpang</t>
  </si>
  <si>
    <t>IT. Balongan - FT Balongan</t>
  </si>
  <si>
    <t>IT Balongan - LPGT Balongan</t>
  </si>
  <si>
    <t>FT Bandung Group - Ujungberung</t>
  </si>
  <si>
    <t>FT Bandung Group - Padalarang</t>
  </si>
  <si>
    <t>LPG Bandung Padalarang</t>
  </si>
  <si>
    <t>FT Cikampek</t>
  </si>
  <si>
    <t>FT Tanjung Gerem</t>
  </si>
  <si>
    <t>FT Tasikmalaya</t>
  </si>
  <si>
    <t>IT Surabaya - Perak, Bandaran, LPG</t>
  </si>
  <si>
    <t>FT Tuban</t>
  </si>
  <si>
    <t>IT Tanjung Wangi</t>
  </si>
  <si>
    <t>FT Malang</t>
  </si>
  <si>
    <t>FT Madiun</t>
  </si>
  <si>
    <t>FT Camplong</t>
  </si>
  <si>
    <t>IT Manggis</t>
  </si>
  <si>
    <t>IT Manggis - LPG</t>
  </si>
  <si>
    <t>FT Sanggaran</t>
  </si>
  <si>
    <t>FT Tenau</t>
  </si>
  <si>
    <t>IT Ampenan</t>
  </si>
  <si>
    <t>FT Kalabahi</t>
  </si>
  <si>
    <t>FT Bima</t>
  </si>
  <si>
    <t>FT Badas</t>
  </si>
  <si>
    <t>FT Maumere</t>
  </si>
  <si>
    <t>FT Ende</t>
  </si>
  <si>
    <t>FT Reo</t>
  </si>
  <si>
    <t>FT Waingapu</t>
  </si>
  <si>
    <t>FT Atapupu</t>
  </si>
  <si>
    <t>IT Balikpapan</t>
  </si>
  <si>
    <t>FT Samarinda</t>
  </si>
  <si>
    <t>FT Tarakan</t>
  </si>
  <si>
    <t>IT Banjarmasin</t>
  </si>
  <si>
    <t>FT Pulang Pisau</t>
  </si>
  <si>
    <t>FT Sampit</t>
  </si>
  <si>
    <t>FT Pangkalan Bun</t>
  </si>
  <si>
    <t>IT Pontianak</t>
  </si>
  <si>
    <t>FT Sintang</t>
  </si>
  <si>
    <t>IT Makassar</t>
  </si>
  <si>
    <t>FT. Pare-Pare</t>
  </si>
  <si>
    <t>FT. Palopo</t>
  </si>
  <si>
    <t>FT. Raha</t>
  </si>
  <si>
    <t>FT. Kolaka</t>
  </si>
  <si>
    <t>FT. Kendari</t>
  </si>
  <si>
    <t>FT. Donggala</t>
  </si>
  <si>
    <t>FT. Poso</t>
  </si>
  <si>
    <t>FT. Kolonodale</t>
  </si>
  <si>
    <t>FT. Luwuk</t>
  </si>
  <si>
    <t>FT. Banggai</t>
  </si>
  <si>
    <t>FT. Toli-toli</t>
  </si>
  <si>
    <t>FT. Moutong</t>
  </si>
  <si>
    <t>FT. Gorontalo</t>
  </si>
  <si>
    <t xml:space="preserve">IT. Bitung </t>
  </si>
  <si>
    <t>FT. Tahuna</t>
  </si>
  <si>
    <t>FT. Jayapura</t>
  </si>
  <si>
    <t>FT Biak</t>
  </si>
  <si>
    <t>FT. Bula</t>
  </si>
  <si>
    <t>FT. Dobo</t>
  </si>
  <si>
    <t>FT. Fakfak</t>
  </si>
  <si>
    <t>FT. Kaimana</t>
  </si>
  <si>
    <t>FT. Labuha</t>
  </si>
  <si>
    <t>FT. Masohi</t>
  </si>
  <si>
    <t>FT. Manokwari</t>
  </si>
  <si>
    <t>FT. Merauke</t>
  </si>
  <si>
    <t>FT. Namlea</t>
  </si>
  <si>
    <t>FT. Nabire</t>
  </si>
  <si>
    <t>FT. Sorong</t>
  </si>
  <si>
    <t>FT. Sanana</t>
  </si>
  <si>
    <t>FT. Saumlaki</t>
  </si>
  <si>
    <t>FT. Tual</t>
  </si>
  <si>
    <t>FT. Ternate</t>
  </si>
  <si>
    <t>FT. Serui</t>
  </si>
  <si>
    <t>FT. Tobelo</t>
  </si>
  <si>
    <t>FT. Wayame</t>
  </si>
  <si>
    <t>Jumlah AMT Regular</t>
  </si>
  <si>
    <t xml:space="preserve">Jumlah AMT </t>
  </si>
  <si>
    <t xml:space="preserve"> (SPBU &amp; APMS)</t>
  </si>
  <si>
    <t>Sudah Ikut Pelatihan Apar</t>
  </si>
  <si>
    <t>Data Per 01/09/23</t>
  </si>
  <si>
    <t>Tidak Ada Operasional MT</t>
  </si>
  <si>
    <t>FT. Boyolali</t>
  </si>
  <si>
    <t>FT. Cilacap</t>
  </si>
  <si>
    <t>FT Cepu</t>
  </si>
  <si>
    <t>Terminal LPG Cilacap</t>
  </si>
  <si>
    <t>18 Agustus 2023</t>
  </si>
  <si>
    <t>26 Agustus 2023</t>
  </si>
  <si>
    <t>21 Agustus 2023</t>
  </si>
  <si>
    <t>6 Agustus 2023</t>
  </si>
  <si>
    <t>28 Agustus 2023</t>
  </si>
  <si>
    <t>12 Agustus 2023</t>
  </si>
  <si>
    <t xml:space="preserve">IT Semarang </t>
  </si>
  <si>
    <t>FT Boyolali (FT Cepu)</t>
  </si>
  <si>
    <t>FT Rewulu</t>
  </si>
  <si>
    <t>FT Tegal</t>
  </si>
  <si>
    <t>FT Maos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</si>
</sst>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Rp&quot;* #,##0_-;\-&quot;Rp&quot;* #,##0_-;_-&quot;Rp&quot;* &quot;-&quot;_-;_-@_-"/>
    <numFmt numFmtId="164" formatCode="[$-F800]dddd\,\ mmmm\ dd\,\ 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49">
    <xf numFmtId="0" fontId="0" fillId="0" borderId="0" xfId="0"/>
    <xf numFmtId="0" fontId="5" fillId="0" borderId="0" xfId="0" applyFont="1" applyAlignment="1">
      <alignment vertical="center"/>
    </xf>
    <xf numFmtId="9" fontId="6" fillId="0" borderId="0" xfId="0" applyNumberFormat="1" applyFont="1" applyAlignment="1">
      <alignment vertical="top"/>
    </xf>
    <xf numFmtId="9" fontId="3" fillId="2" borderId="0" xfId="0" applyNumberFormat="1" applyFont="1" applyFill="1" applyAlignment="1">
      <alignment vertical="top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5" borderId="4" xfId="0" applyFont="1" applyFill="1" applyBorder="1"/>
    <xf numFmtId="9" fontId="6" fillId="0" borderId="5" xfId="0" applyNumberFormat="1" applyFont="1" applyBorder="1" applyAlignment="1">
      <alignment horizontal="center" vertical="top"/>
    </xf>
    <xf numFmtId="0" fontId="5" fillId="5" borderId="6" xfId="0" applyFont="1" applyFill="1" applyBorder="1"/>
    <xf numFmtId="9" fontId="6" fillId="0" borderId="7" xfId="0" applyNumberFormat="1" applyFont="1" applyBorder="1" applyAlignment="1">
      <alignment horizontal="center" vertical="top"/>
    </xf>
    <xf numFmtId="0" fontId="6" fillId="4" borderId="8" xfId="0" applyFont="1" applyFill="1" applyBorder="1" applyAlignment="1">
      <alignment horizontal="center"/>
    </xf>
    <xf numFmtId="0" fontId="6" fillId="5" borderId="6" xfId="0" applyFont="1" applyFill="1" applyBorder="1"/>
    <xf numFmtId="0" fontId="6" fillId="0" borderId="7" xfId="0" applyFont="1" applyBorder="1" applyAlignment="1">
      <alignment horizontal="center" vertical="top"/>
    </xf>
    <xf numFmtId="0" fontId="5" fillId="5" borderId="10" xfId="0" applyFont="1" applyFill="1" applyBorder="1"/>
    <xf numFmtId="9" fontId="6" fillId="0" borderId="11" xfId="0" applyNumberFormat="1" applyFont="1" applyBorder="1" applyAlignment="1">
      <alignment horizontal="center" vertical="top"/>
    </xf>
    <xf numFmtId="0" fontId="6" fillId="4" borderId="6" xfId="0" applyFont="1" applyFill="1" applyBorder="1" applyAlignment="1">
      <alignment horizontal="center"/>
    </xf>
    <xf numFmtId="0" fontId="5" fillId="6" borderId="1" xfId="0" applyFont="1" applyFill="1" applyBorder="1"/>
    <xf numFmtId="0" fontId="6" fillId="0" borderId="1" xfId="0" applyFont="1" applyBorder="1" applyAlignment="1">
      <alignment horizontal="center" vertical="center"/>
    </xf>
    <xf numFmtId="9" fontId="6" fillId="7" borderId="7" xfId="0" applyNumberFormat="1" applyFont="1" applyFill="1" applyBorder="1" applyAlignment="1">
      <alignment horizontal="center" vertical="top"/>
    </xf>
    <xf numFmtId="9" fontId="2" fillId="8" borderId="7" xfId="0" applyNumberFormat="1" applyFont="1" applyFill="1" applyBorder="1" applyAlignment="1">
      <alignment horizontal="center" vertical="top"/>
    </xf>
    <xf numFmtId="0" fontId="6" fillId="6" borderId="1" xfId="0" applyFont="1" applyFill="1" applyBorder="1"/>
    <xf numFmtId="9" fontId="6" fillId="9" borderId="7" xfId="0" applyNumberFormat="1" applyFont="1" applyFill="1" applyBorder="1" applyAlignment="1">
      <alignment horizontal="center" vertical="top"/>
    </xf>
    <xf numFmtId="0" fontId="6" fillId="4" borderId="10" xfId="0" applyFont="1" applyFill="1" applyBorder="1" applyAlignment="1">
      <alignment horizontal="center"/>
    </xf>
    <xf numFmtId="0" fontId="5" fillId="6" borderId="2" xfId="0" applyFont="1" applyFill="1" applyBorder="1"/>
    <xf numFmtId="0" fontId="6" fillId="0" borderId="2" xfId="0" applyFont="1" applyBorder="1" applyAlignment="1">
      <alignment horizontal="center" vertical="center"/>
    </xf>
    <xf numFmtId="9" fontId="2" fillId="8" borderId="11" xfId="0" applyNumberFormat="1" applyFont="1" applyFill="1" applyBorder="1" applyAlignment="1">
      <alignment horizontal="center" vertical="top"/>
    </xf>
    <xf numFmtId="0" fontId="6" fillId="10" borderId="4" xfId="0" applyFont="1" applyFill="1" applyBorder="1"/>
    <xf numFmtId="0" fontId="6" fillId="11" borderId="3" xfId="0" applyFont="1" applyFill="1" applyBorder="1" applyAlignment="1">
      <alignment horizontal="center" vertical="center"/>
    </xf>
    <xf numFmtId="9" fontId="6" fillId="12" borderId="3" xfId="0" applyNumberFormat="1" applyFont="1" applyFill="1" applyBorder="1" applyAlignment="1">
      <alignment horizontal="center" vertical="top"/>
    </xf>
    <xf numFmtId="0" fontId="6" fillId="10" borderId="6" xfId="0" applyFont="1" applyFill="1" applyBorder="1"/>
    <xf numFmtId="0" fontId="6" fillId="11" borderId="8" xfId="0" applyFont="1" applyFill="1" applyBorder="1" applyAlignment="1">
      <alignment horizontal="center" vertical="center"/>
    </xf>
    <xf numFmtId="0" fontId="6" fillId="11" borderId="12" xfId="0" applyFont="1" applyFill="1" applyBorder="1" applyAlignment="1">
      <alignment horizontal="center" vertical="center"/>
    </xf>
    <xf numFmtId="9" fontId="6" fillId="9" borderId="1" xfId="0" applyNumberFormat="1" applyFont="1" applyFill="1" applyBorder="1" applyAlignment="1">
      <alignment horizontal="center" vertical="top"/>
    </xf>
    <xf numFmtId="0" fontId="6" fillId="11" borderId="13" xfId="0" applyFont="1" applyFill="1" applyBorder="1" applyAlignment="1">
      <alignment horizontal="center" vertical="center"/>
    </xf>
    <xf numFmtId="0" fontId="6" fillId="11" borderId="14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9" fontId="6" fillId="13" borderId="1" xfId="0" applyNumberFormat="1" applyFont="1" applyFill="1" applyBorder="1" applyAlignment="1">
      <alignment horizontal="center" vertical="top"/>
    </xf>
    <xf numFmtId="0" fontId="6" fillId="14" borderId="8" xfId="0" applyFont="1" applyFill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9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6" fillId="15" borderId="8" xfId="0" applyFont="1" applyFill="1" applyBorder="1"/>
    <xf numFmtId="0" fontId="5" fillId="15" borderId="8" xfId="0" applyFont="1" applyFill="1" applyBorder="1"/>
    <xf numFmtId="0" fontId="5" fillId="0" borderId="0" xfId="0" applyFont="1" applyAlignment="1">
      <alignment horizontal="centerContinuous" vertical="center"/>
    </xf>
    <xf numFmtId="0" fontId="6" fillId="4" borderId="8" xfId="0" applyFont="1" applyFill="1" applyBorder="1"/>
    <xf numFmtId="0" fontId="5" fillId="4" borderId="8" xfId="0" applyFont="1" applyFill="1" applyBorder="1"/>
    <xf numFmtId="0" fontId="6" fillId="16" borderId="8" xfId="0" applyFont="1" applyFill="1" applyBorder="1"/>
    <xf numFmtId="0" fontId="6" fillId="17" borderId="8" xfId="0" applyFont="1" applyFill="1" applyBorder="1"/>
    <xf numFmtId="9" fontId="0" fillId="0" borderId="0" xfId="1" applyFont="1"/>
    <xf numFmtId="0" fontId="13" fillId="0" borderId="0" xfId="0" applyFont="1"/>
    <xf numFmtId="0" fontId="12" fillId="5" borderId="8" xfId="0" applyFont="1" applyFill="1" applyBorder="1"/>
    <xf numFmtId="0" fontId="11" fillId="5" borderId="8" xfId="0" applyFont="1" applyFill="1" applyBorder="1"/>
    <xf numFmtId="0" fontId="12" fillId="6" borderId="8" xfId="0" applyFont="1" applyFill="1" applyBorder="1"/>
    <xf numFmtId="0" fontId="11" fillId="6" borderId="8" xfId="0" applyFont="1" applyFill="1" applyBorder="1"/>
    <xf numFmtId="0" fontId="15" fillId="19" borderId="8" xfId="0" applyFont="1" applyFill="1" applyBorder="1" applyAlignment="1">
      <alignment horizontal="center" vertical="center"/>
    </xf>
    <xf numFmtId="9" fontId="15" fillId="19" borderId="8" xfId="1" applyFont="1" applyFill="1" applyBorder="1" applyAlignment="1">
      <alignment horizontal="center" vertical="center"/>
    </xf>
    <xf numFmtId="0" fontId="15" fillId="19" borderId="8" xfId="0" applyFont="1" applyFill="1" applyBorder="1" applyAlignment="1">
      <alignment horizontal="left"/>
    </xf>
    <xf numFmtId="0" fontId="12" fillId="20" borderId="8" xfId="0" applyFont="1" applyFill="1" applyBorder="1" applyAlignment="1">
      <alignment horizontal="center" vertical="center" readingOrder="1"/>
    </xf>
    <xf numFmtId="0" fontId="12" fillId="21" borderId="8" xfId="0" applyFont="1" applyFill="1" applyBorder="1" applyAlignment="1">
      <alignment horizontal="center" vertical="center" readingOrder="1"/>
    </xf>
    <xf numFmtId="9" fontId="12" fillId="20" borderId="8" xfId="0" applyNumberFormat="1" applyFont="1" applyFill="1" applyBorder="1" applyAlignment="1">
      <alignment horizontal="center" vertical="top"/>
    </xf>
    <xf numFmtId="0" fontId="12" fillId="21" borderId="8" xfId="0" applyFont="1" applyFill="1" applyBorder="1" applyAlignment="1">
      <alignment horizontal="center" vertical="center"/>
    </xf>
    <xf numFmtId="9" fontId="12" fillId="21" borderId="8" xfId="0" applyNumberFormat="1" applyFont="1" applyFill="1" applyBorder="1" applyAlignment="1">
      <alignment horizontal="center" vertical="top"/>
    </xf>
    <xf numFmtId="0" fontId="11" fillId="22" borderId="8" xfId="0" applyFont="1" applyFill="1" applyBorder="1"/>
    <xf numFmtId="0" fontId="12" fillId="23" borderId="8" xfId="0" applyFont="1" applyFill="1" applyBorder="1" applyAlignment="1">
      <alignment horizontal="center" vertical="center"/>
    </xf>
    <xf numFmtId="9" fontId="12" fillId="23" borderId="8" xfId="0" applyNumberFormat="1" applyFont="1" applyFill="1" applyBorder="1" applyAlignment="1">
      <alignment horizontal="center" vertical="top"/>
    </xf>
    <xf numFmtId="0" fontId="11" fillId="24" borderId="8" xfId="0" applyFont="1" applyFill="1" applyBorder="1"/>
    <xf numFmtId="0" fontId="12" fillId="25" borderId="8" xfId="0" applyFont="1" applyFill="1" applyBorder="1" applyAlignment="1">
      <alignment horizontal="center" vertical="center"/>
    </xf>
    <xf numFmtId="9" fontId="12" fillId="25" borderId="8" xfId="0" applyNumberFormat="1" applyFont="1" applyFill="1" applyBorder="1" applyAlignment="1">
      <alignment horizontal="center" vertical="top"/>
    </xf>
    <xf numFmtId="0" fontId="11" fillId="26" borderId="8" xfId="0" applyFont="1" applyFill="1" applyBorder="1"/>
    <xf numFmtId="0" fontId="12" fillId="27" borderId="8" xfId="0" applyFont="1" applyFill="1" applyBorder="1" applyAlignment="1">
      <alignment horizontal="center" vertical="center"/>
    </xf>
    <xf numFmtId="9" fontId="12" fillId="27" borderId="8" xfId="0" applyNumberFormat="1" applyFont="1" applyFill="1" applyBorder="1" applyAlignment="1">
      <alignment horizontal="center" vertical="top"/>
    </xf>
    <xf numFmtId="0" fontId="12" fillId="27" borderId="8" xfId="0" applyFont="1" applyFill="1" applyBorder="1" applyAlignment="1">
      <alignment horizontal="left" vertical="center"/>
    </xf>
    <xf numFmtId="0" fontId="12" fillId="26" borderId="8" xfId="0" applyFont="1" applyFill="1" applyBorder="1"/>
    <xf numFmtId="0" fontId="12" fillId="27" borderId="8" xfId="0" applyFont="1" applyFill="1" applyBorder="1" applyAlignment="1">
      <alignment horizontal="centerContinuous" vertical="center"/>
    </xf>
    <xf numFmtId="0" fontId="11" fillId="28" borderId="8" xfId="0" applyFont="1" applyFill="1" applyBorder="1"/>
    <xf numFmtId="0" fontId="12" fillId="29" borderId="8" xfId="0" applyFont="1" applyFill="1" applyBorder="1" applyAlignment="1">
      <alignment horizontal="center" vertical="center"/>
    </xf>
    <xf numFmtId="9" fontId="12" fillId="29" borderId="8" xfId="0" applyNumberFormat="1" applyFont="1" applyFill="1" applyBorder="1" applyAlignment="1">
      <alignment horizontal="center" vertical="top"/>
    </xf>
    <xf numFmtId="0" fontId="12" fillId="28" borderId="8" xfId="0" applyFont="1" applyFill="1" applyBorder="1"/>
    <xf numFmtId="0" fontId="11" fillId="30" borderId="8" xfId="0" applyFont="1" applyFill="1" applyBorder="1"/>
    <xf numFmtId="0" fontId="12" fillId="31" borderId="8" xfId="0" applyFont="1" applyFill="1" applyBorder="1" applyAlignment="1">
      <alignment horizontal="center" vertical="center"/>
    </xf>
    <xf numFmtId="9" fontId="12" fillId="31" borderId="8" xfId="0" applyNumberFormat="1" applyFont="1" applyFill="1" applyBorder="1" applyAlignment="1">
      <alignment horizontal="center" vertical="top"/>
    </xf>
    <xf numFmtId="0" fontId="11" fillId="32" borderId="8" xfId="0" applyFont="1" applyFill="1" applyBorder="1"/>
    <xf numFmtId="0" fontId="12" fillId="18" borderId="8" xfId="0" applyFont="1" applyFill="1" applyBorder="1" applyAlignment="1">
      <alignment horizontal="center" vertical="center"/>
    </xf>
    <xf numFmtId="9" fontId="12" fillId="18" borderId="8" xfId="0" applyNumberFormat="1" applyFont="1" applyFill="1" applyBorder="1" applyAlignment="1">
      <alignment horizontal="center" vertical="top"/>
    </xf>
    <xf numFmtId="0" fontId="12" fillId="18" borderId="8" xfId="0" applyFont="1" applyFill="1" applyBorder="1" applyAlignment="1">
      <alignment horizontal="left" vertical="center"/>
    </xf>
    <xf numFmtId="14" fontId="12" fillId="25" borderId="8" xfId="0" applyNumberFormat="1" applyFont="1" applyFill="1" applyBorder="1" applyAlignment="1">
      <alignment horizontal="left" vertical="center"/>
    </xf>
    <xf numFmtId="14" fontId="12" fillId="29" borderId="8" xfId="0" applyNumberFormat="1" applyFont="1" applyFill="1" applyBorder="1" applyAlignment="1">
      <alignment horizontal="left" vertical="center"/>
    </xf>
    <xf numFmtId="14" fontId="12" fillId="31" borderId="8" xfId="0" applyNumberFormat="1" applyFont="1" applyFill="1" applyBorder="1" applyAlignment="1">
      <alignment horizontal="left" vertical="center"/>
    </xf>
    <xf numFmtId="14" fontId="12" fillId="20" borderId="8" xfId="0" applyNumberFormat="1" applyFont="1" applyFill="1" applyBorder="1" applyAlignment="1">
      <alignment horizontal="left" vertical="center"/>
    </xf>
    <xf numFmtId="14" fontId="12" fillId="21" borderId="8" xfId="0" applyNumberFormat="1" applyFont="1" applyFill="1" applyBorder="1" applyAlignment="1">
      <alignment horizontal="left" vertical="center" readingOrder="1"/>
    </xf>
    <xf numFmtId="14" fontId="12" fillId="23" borderId="8" xfId="0" applyNumberFormat="1" applyFont="1" applyFill="1" applyBorder="1" applyAlignment="1">
      <alignment horizontal="left" vertical="center"/>
    </xf>
    <xf numFmtId="0" fontId="0" fillId="0" borderId="0" xfId="0" pivotButton="1"/>
    <xf numFmtId="0" fontId="0" fillId="0" borderId="0" xfId="0" applyAlignment="1">
      <alignment horizontal="left"/>
    </xf>
    <xf numFmtId="0" fontId="11" fillId="4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4" fillId="29" borderId="8" xfId="0" applyFont="1" applyFill="1" applyBorder="1" applyAlignment="1">
      <alignment horizontal="center" vertical="center"/>
    </xf>
    <xf numFmtId="0" fontId="14" fillId="29" borderId="8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9" fontId="14" fillId="29" borderId="8" xfId="1" applyFont="1" applyFill="1" applyBorder="1" applyAlignment="1">
      <alignment horizontal="center" vertical="center"/>
    </xf>
    <xf numFmtId="9" fontId="14" fillId="33" borderId="8" xfId="1" applyFont="1" applyFill="1" applyBorder="1" applyAlignment="1">
      <alignment horizontal="center" vertical="center"/>
    </xf>
    <xf numFmtId="0" fontId="14" fillId="33" borderId="8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6" fillId="0" borderId="0" xfId="0" applyFont="1"/>
    <xf numFmtId="164" fontId="0" fillId="0" borderId="0" xfId="0" applyNumberFormat="1"/>
    <xf numFmtId="14" fontId="0" fillId="0" borderId="0" xfId="0" applyNumberFormat="1"/>
    <xf numFmtId="42" fontId="0" fillId="0" borderId="0" xfId="2" applyFont="1"/>
    <xf numFmtId="42" fontId="0" fillId="0" borderId="0" xfId="0" applyNumberFormat="1"/>
    <xf numFmtId="0" fontId="12" fillId="0" borderId="8" xfId="0" applyFont="1" applyBorder="1" applyAlignment="1">
      <alignment horizontal="center" vertical="center"/>
    </xf>
    <xf numFmtId="14" fontId="12" fillId="0" borderId="8" xfId="0" applyNumberFormat="1" applyFont="1" applyBorder="1" applyAlignment="1">
      <alignment horizontal="left" vertical="center"/>
    </xf>
    <xf numFmtId="0" fontId="14" fillId="35" borderId="8" xfId="0" applyFont="1" applyFill="1" applyBorder="1" applyAlignment="1">
      <alignment horizontal="center" vertical="center"/>
    </xf>
    <xf numFmtId="0" fontId="14" fillId="35" borderId="8" xfId="0" applyFont="1" applyFill="1" applyBorder="1" applyAlignment="1">
      <alignment horizontal="left"/>
    </xf>
    <xf numFmtId="9" fontId="12" fillId="36" borderId="8" xfId="0" applyNumberFormat="1" applyFont="1" applyFill="1" applyBorder="1" applyAlignment="1">
      <alignment horizontal="center" vertical="top"/>
    </xf>
    <xf numFmtId="9" fontId="10" fillId="36" borderId="8" xfId="0" applyNumberFormat="1" applyFont="1" applyFill="1" applyBorder="1" applyAlignment="1">
      <alignment horizontal="center" vertical="top"/>
    </xf>
    <xf numFmtId="9" fontId="10" fillId="37" borderId="8" xfId="0" applyNumberFormat="1" applyFont="1" applyFill="1" applyBorder="1" applyAlignment="1">
      <alignment horizontal="center" vertical="top"/>
    </xf>
    <xf numFmtId="9" fontId="10" fillId="38" borderId="8" xfId="0" applyNumberFormat="1" applyFont="1" applyFill="1" applyBorder="1" applyAlignment="1">
      <alignment horizontal="center" vertical="top"/>
    </xf>
    <xf numFmtId="164" fontId="12" fillId="0" borderId="8" xfId="0" applyNumberFormat="1" applyFont="1" applyBorder="1" applyAlignment="1">
      <alignment horizontal="left" vertical="center"/>
    </xf>
    <xf numFmtId="9" fontId="10" fillId="39" borderId="8" xfId="0" applyNumberFormat="1" applyFont="1" applyFill="1" applyBorder="1" applyAlignment="1">
      <alignment horizontal="center" vertical="top"/>
    </xf>
    <xf numFmtId="0" fontId="5" fillId="0" borderId="3" xfId="0" applyFont="1" applyBorder="1" applyAlignment="1">
      <alignment horizontal="center" vertical="center" readingOrder="1"/>
    </xf>
    <xf numFmtId="0" fontId="5" fillId="0" borderId="5" xfId="0" applyFont="1" applyBorder="1" applyAlignment="1">
      <alignment horizontal="center" vertical="center" readingOrder="1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 readingOrder="1"/>
    </xf>
    <xf numFmtId="0" fontId="5" fillId="0" borderId="7" xfId="0" applyFont="1" applyBorder="1" applyAlignment="1">
      <alignment horizontal="center" vertical="center" readingOrder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readingOrder="1"/>
    </xf>
    <xf numFmtId="0" fontId="5" fillId="0" borderId="11" xfId="0" applyFont="1" applyBorder="1" applyAlignment="1">
      <alignment horizontal="center" vertical="center" readingOrder="1"/>
    </xf>
    <xf numFmtId="0" fontId="5" fillId="0" borderId="2" xfId="0" applyFont="1" applyBorder="1" applyAlignment="1">
      <alignment vertical="center"/>
    </xf>
    <xf numFmtId="15" fontId="5" fillId="0" borderId="1" xfId="0" applyNumberFormat="1" applyFont="1" applyBorder="1" applyAlignment="1">
      <alignment horizontal="center" vertical="center" readingOrder="1"/>
    </xf>
    <xf numFmtId="9" fontId="5" fillId="0" borderId="0" xfId="0" applyNumberFormat="1" applyFont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10" fillId="34" borderId="8" xfId="0" applyFont="1" applyFill="1" applyBorder="1" applyAlignment="1">
      <alignment horizontal="center" vertical="center"/>
    </xf>
    <xf numFmtId="0" fontId="14" fillId="35" borderId="6" xfId="0" applyFont="1" applyFill="1" applyBorder="1" applyAlignment="1">
      <alignment horizontal="center"/>
    </xf>
    <xf numFmtId="0" fontId="14" fillId="35" borderId="17" xfId="0" applyFont="1" applyFill="1" applyBorder="1" applyAlignment="1">
      <alignment horizontal="center"/>
    </xf>
    <xf numFmtId="0" fontId="14" fillId="35" borderId="12" xfId="0" applyFont="1" applyFill="1" applyBorder="1" applyAlignment="1">
      <alignment horizontal="center"/>
    </xf>
    <xf numFmtId="0" fontId="9" fillId="34" borderId="8" xfId="0" applyFont="1" applyFill="1" applyBorder="1" applyAlignment="1">
      <alignment horizontal="center" vertical="center"/>
    </xf>
    <xf numFmtId="0" fontId="10" fillId="34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5" fillId="19" borderId="6" xfId="0" applyFont="1" applyFill="1" applyBorder="1" applyAlignment="1">
      <alignment horizontal="center"/>
    </xf>
    <xf numFmtId="0" fontId="15" fillId="19" borderId="12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</cellXfs>
  <cellStyles count="3">
    <cellStyle name="Currency [0]" xfId="2" builtinId="7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rfan Saputra" refreshedDate="45184.886008564812" createdVersion="8" refreshedVersion="8" minRefreshableVersion="3" recordCount="112" xr:uid="{EE62C54E-62DE-46CF-ADD9-C7C801032309}">
  <cacheSource type="worksheet">
    <worksheetSource ref="A2:G114" sheet="20230915"/>
  </cacheSource>
  <cacheFields count="7">
    <cacheField name="mor" numFmtId="0">
      <sharedItems containsBlank="1" count="9">
        <m/>
        <s v="I"/>
        <s v="II"/>
        <s v="III"/>
        <s v="IV"/>
        <s v="V"/>
        <s v="VI"/>
        <s v="VII"/>
        <s v="VIII"/>
      </sharedItems>
    </cacheField>
    <cacheField name="No." numFmtId="0">
      <sharedItems containsString="0" containsBlank="1" containsNumber="1" containsInteger="1" minValue="1" maxValue="108"/>
    </cacheField>
    <cacheField name="Lokasi Kerja" numFmtId="0">
      <sharedItems containsBlank="1"/>
    </cacheField>
    <cacheField name="Jumlah AMT Regular  (SPBU &amp; APMS)" numFmtId="0">
      <sharedItems containsString="0" containsBlank="1" containsNumber="1" containsInteger="1" minValue="0" maxValue="1297"/>
    </cacheField>
    <cacheField name="Jumlah AMT Sudah Ikut Pelatihan Apar" numFmtId="0">
      <sharedItems containsString="0" containsBlank="1" containsNumber="1" containsInteger="1" minValue="0" maxValue="557"/>
    </cacheField>
    <cacheField name="% Lokasi" numFmtId="0">
      <sharedItems containsString="0" containsBlank="1" containsNumber="1" minValue="0" maxValue="1"/>
    </cacheField>
    <cacheField name="Update" numFmtId="0">
      <sharedItems containsNonDate="0" containsDate="1" containsString="0" containsBlank="1" minDate="2023-08-12T00:00:00" maxDate="2023-09-16T00:00: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rfan Saputra" refreshedDate="45191.714877199076" createdVersion="8" refreshedVersion="8" minRefreshableVersion="3" recordCount="112" xr:uid="{956107EB-1F07-4D56-838A-65E30DCA8372}">
  <cacheSource type="worksheet">
    <worksheetSource ref="A2:F114" sheet="20230922"/>
  </cacheSource>
  <cacheFields count="6">
    <cacheField name="mor" numFmtId="0">
      <sharedItems containsBlank="1" count="9">
        <m/>
        <s v="I"/>
        <s v="II"/>
        <s v="III"/>
        <s v="IV"/>
        <s v="V"/>
        <s v="VI"/>
        <s v="VII"/>
        <s v="VIII"/>
      </sharedItems>
    </cacheField>
    <cacheField name="No." numFmtId="0">
      <sharedItems containsString="0" containsBlank="1" containsNumber="1" containsInteger="1" minValue="1" maxValue="111"/>
    </cacheField>
    <cacheField name="Lokasi Kerja" numFmtId="0">
      <sharedItems containsBlank="1"/>
    </cacheField>
    <cacheField name="Jumlah AMT Regular  (SPBU &amp; APMS)" numFmtId="0">
      <sharedItems containsString="0" containsBlank="1" containsNumber="1" containsInteger="1" minValue="0" maxValue="1297"/>
    </cacheField>
    <cacheField name="Jumlah AMT Sudah Ikut Pelatihan Apar" numFmtId="0">
      <sharedItems containsString="0" containsBlank="1" containsNumber="1" containsInteger="1" minValue="0" maxValue="737"/>
    </cacheField>
    <cacheField name="% Lokasi" numFmtId="0">
      <sharedItems containsString="0" containsBlank="1" containsNumb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">
  <r>
    <x v="0"/>
    <m/>
    <m/>
    <m/>
    <m/>
    <m/>
    <m/>
  </r>
  <r>
    <x v="1"/>
    <n v="1"/>
    <s v="IT. Lhokseumawe (BBM)"/>
    <n v="97"/>
    <n v="97"/>
    <n v="1"/>
    <d v="2023-09-14T00:00:00"/>
  </r>
  <r>
    <x v="1"/>
    <n v="1"/>
    <s v="IT. Lhokseumawe (LPG)"/>
    <n v="122"/>
    <n v="0"/>
    <n v="0"/>
    <m/>
  </r>
  <r>
    <x v="1"/>
    <n v="2"/>
    <s v="FT. Meulaboh"/>
    <n v="38"/>
    <n v="38"/>
    <n v="1"/>
    <d v="2023-09-14T00:00:00"/>
  </r>
  <r>
    <x v="1"/>
    <n v="3"/>
    <s v="FT. Simeulue"/>
    <n v="3"/>
    <n v="3"/>
    <n v="1"/>
    <d v="2023-09-14T00:00:00"/>
  </r>
  <r>
    <x v="1"/>
    <n v="4"/>
    <s v="FT. Sabang"/>
    <n v="4"/>
    <n v="4"/>
    <n v="1"/>
    <d v="2023-09-14T00:00:00"/>
  </r>
  <r>
    <x v="1"/>
    <n v="5"/>
    <s v="FT. Medan Group"/>
    <n v="643"/>
    <n v="538"/>
    <n v="0.83670295489891133"/>
    <d v="2023-09-14T00:00:00"/>
  </r>
  <r>
    <x v="1"/>
    <n v="6"/>
    <s v="FT. Sibolga"/>
    <n v="194"/>
    <n v="134"/>
    <n v="0.69072164948453607"/>
    <d v="2023-09-14T00:00:00"/>
  </r>
  <r>
    <x v="1"/>
    <n v="7"/>
    <s v="FT. Batam"/>
    <n v="34"/>
    <n v="34"/>
    <n v="1"/>
    <m/>
  </r>
  <r>
    <x v="1"/>
    <n v="8"/>
    <s v="FT. Pematang Siantar"/>
    <n v="31"/>
    <n v="31"/>
    <n v="1"/>
    <d v="2023-09-14T00:00:00"/>
  </r>
  <r>
    <x v="1"/>
    <n v="9"/>
    <s v="FT. Sei Siak"/>
    <n v="346"/>
    <n v="191"/>
    <n v="0.55202312138728327"/>
    <d v="2023-09-14T00:00:00"/>
  </r>
  <r>
    <x v="1"/>
    <n v="10"/>
    <s v="FT. Krueng Raya"/>
    <n v="61"/>
    <n v="61"/>
    <n v="1"/>
    <d v="2023-09-14T00:00:00"/>
  </r>
  <r>
    <x v="1"/>
    <n v="11"/>
    <s v="FT. Gunung Sitoli"/>
    <n v="22"/>
    <n v="22"/>
    <n v="1"/>
    <d v="2023-09-14T00:00:00"/>
  </r>
  <r>
    <x v="1"/>
    <n v="12"/>
    <s v="IT. Dumai (BBM)"/>
    <n v="410"/>
    <n v="193"/>
    <n v="0.47073170731707314"/>
    <d v="2023-09-14T00:00:00"/>
  </r>
  <r>
    <x v="1"/>
    <n v="12"/>
    <s v="IT. Dumai (LPG)"/>
    <n v="38"/>
    <n v="0"/>
    <n v="0"/>
    <m/>
  </r>
  <r>
    <x v="1"/>
    <n v="13"/>
    <s v="IT. Teluk Kabung (BBM)"/>
    <n v="737"/>
    <n v="557"/>
    <n v="0.75576662143826323"/>
    <d v="2023-09-14T00:00:00"/>
  </r>
  <r>
    <x v="1"/>
    <n v="13"/>
    <s v="IT. Teluk Kabung (LPG)"/>
    <n v="38"/>
    <n v="0"/>
    <n v="0"/>
    <m/>
  </r>
  <r>
    <x v="1"/>
    <n v="14"/>
    <s v="FT. Tembilahan"/>
    <m/>
    <m/>
    <m/>
    <d v="2023-09-14T00:00:00"/>
  </r>
  <r>
    <x v="1"/>
    <n v="15"/>
    <s v="FT. Kisaran"/>
    <n v="39"/>
    <n v="38"/>
    <n v="0.97435897435897434"/>
    <d v="2023-09-14T00:00:00"/>
  </r>
  <r>
    <x v="1"/>
    <n v="16"/>
    <s v="FT. Natuna Group  "/>
    <n v="3"/>
    <n v="0"/>
    <n v="0"/>
    <m/>
  </r>
  <r>
    <x v="1"/>
    <n v="17"/>
    <s v="FT. Kijang "/>
    <n v="14"/>
    <n v="14"/>
    <n v="1"/>
    <d v="2023-09-14T00:00:00"/>
  </r>
  <r>
    <x v="1"/>
    <n v="18"/>
    <s v="Terminal LPG Pangkalan Susu"/>
    <n v="249"/>
    <n v="0"/>
    <n v="0"/>
    <m/>
  </r>
  <r>
    <x v="2"/>
    <n v="19"/>
    <s v="IT. Palembang (Site BBM)"/>
    <n v="249"/>
    <n v="56"/>
    <n v="0.22489959839357429"/>
    <d v="2023-09-13T00:00:00"/>
  </r>
  <r>
    <x v="2"/>
    <n v="20"/>
    <s v="IT. Palembang (LPGT Pulau Layang)"/>
    <n v="253"/>
    <n v="253"/>
    <n v="1"/>
    <d v="2023-09-13T00:00:00"/>
  </r>
  <r>
    <x v="2"/>
    <n v="21"/>
    <s v="IT Panjang (BBM)"/>
    <n v="343"/>
    <n v="145"/>
    <n v="0.42274052478134111"/>
    <d v="2023-09-01T00:00:00"/>
  </r>
  <r>
    <x v="2"/>
    <n v="22"/>
    <s v="IT. Panjang (LPG)"/>
    <n v="63"/>
    <n v="26"/>
    <n v="0.41269841269841268"/>
    <d v="2023-09-01T00:00:00"/>
  </r>
  <r>
    <x v="2"/>
    <n v="23"/>
    <s v="FT. Pulau Baai"/>
    <n v="92"/>
    <n v="92"/>
    <n v="1"/>
    <d v="2023-09-01T00:00:00"/>
  </r>
  <r>
    <x v="2"/>
    <n v="24"/>
    <s v="FT. Lubuklinggau"/>
    <n v="34"/>
    <n v="34"/>
    <n v="1"/>
    <d v="2023-09-01T00:00:00"/>
  </r>
  <r>
    <x v="2"/>
    <n v="25"/>
    <s v="FT. Lahat"/>
    <n v="52"/>
    <n v="52"/>
    <n v="1"/>
    <d v="2023-09-01T00:00:00"/>
  </r>
  <r>
    <x v="2"/>
    <n v="26"/>
    <s v="FT. Pangkalbalam"/>
    <n v="93"/>
    <n v="93"/>
    <n v="1"/>
    <d v="2023-09-01T00:00:00"/>
  </r>
  <r>
    <x v="2"/>
    <n v="27"/>
    <s v="FT. Jambi"/>
    <n v="346"/>
    <n v="265"/>
    <n v="0.76589595375722541"/>
    <d v="2023-09-13T00:00:00"/>
  </r>
  <r>
    <x v="2"/>
    <n v="28"/>
    <s v="FT. Baturaja"/>
    <n v="55"/>
    <n v="55"/>
    <n v="1"/>
    <d v="2023-09-01T00:00:00"/>
  </r>
  <r>
    <x v="2"/>
    <n v="29"/>
    <s v="FT Tanjung Pandan (KSO EPN)"/>
    <n v="29"/>
    <n v="29"/>
    <n v="1"/>
    <d v="2023-09-01T00:00:00"/>
  </r>
  <r>
    <x v="3"/>
    <n v="30"/>
    <s v="IT. Jakarta -  FT Plumpang"/>
    <n v="1297"/>
    <n v="63"/>
    <n v="4.8573631457208943E-2"/>
    <d v="2023-09-15T00:00:00"/>
  </r>
  <r>
    <x v="3"/>
    <n v="31"/>
    <s v="IT. Balongan - FT Balongan"/>
    <n v="226"/>
    <n v="148"/>
    <n v="0.65486725663716816"/>
    <d v="2023-09-15T00:00:00"/>
  </r>
  <r>
    <x v="3"/>
    <n v="32"/>
    <s v="IT Balongan - LPGT Balongan"/>
    <n v="18"/>
    <n v="16"/>
    <n v="0.88888888888888884"/>
    <d v="2023-09-15T00:00:00"/>
  </r>
  <r>
    <x v="3"/>
    <n v="33"/>
    <s v="FT Bandung Group - Ujungberung"/>
    <n v="337"/>
    <n v="337"/>
    <n v="1"/>
    <d v="2023-09-15T00:00:00"/>
  </r>
  <r>
    <x v="3"/>
    <n v="34"/>
    <s v="FT Bandung Group - Padalarang"/>
    <n v="337"/>
    <n v="337"/>
    <n v="1"/>
    <d v="2023-09-15T00:00:00"/>
  </r>
  <r>
    <x v="3"/>
    <n v="35"/>
    <s v="LPG Bandung Padalarang"/>
    <n v="291"/>
    <n v="291"/>
    <n v="1"/>
    <d v="2023-09-15T00:00:00"/>
  </r>
  <r>
    <x v="3"/>
    <n v="36"/>
    <s v="FT Cikampek"/>
    <n v="236"/>
    <n v="137"/>
    <n v="0.58050847457627119"/>
    <d v="2023-09-15T00:00:00"/>
  </r>
  <r>
    <x v="3"/>
    <n v="37"/>
    <s v="FT Tanjung Gerem"/>
    <n v="275"/>
    <n v="215"/>
    <n v="0.78181818181818186"/>
    <d v="2023-09-15T00:00:00"/>
  </r>
  <r>
    <x v="3"/>
    <n v="38"/>
    <s v="FT Tasikmalaya"/>
    <n v="144"/>
    <n v="144"/>
    <n v="1"/>
    <d v="2023-09-15T00:00:00"/>
  </r>
  <r>
    <x v="4"/>
    <n v="39"/>
    <s v="IT. Semarang  "/>
    <n v="536"/>
    <n v="478"/>
    <n v="0.89179104477611937"/>
    <d v="2023-09-15T00:00:00"/>
  </r>
  <r>
    <x v="4"/>
    <n v="40"/>
    <s v="FT. Boyolali (FT Cepu)"/>
    <n v="356"/>
    <n v="143"/>
    <n v="0.40168539325842695"/>
    <d v="2023-09-15T00:00:00"/>
  </r>
  <r>
    <x v="4"/>
    <n v="41"/>
    <s v="FT. Rewulu"/>
    <n v="258"/>
    <n v="132"/>
    <n v="0.51162790697674421"/>
    <d v="2023-09-15T00:00:00"/>
  </r>
  <r>
    <x v="4"/>
    <n v="42"/>
    <s v="FT. Tegal"/>
    <n v="139"/>
    <n v="85"/>
    <n v="0.61151079136690645"/>
    <d v="2023-09-15T00:00:00"/>
  </r>
  <r>
    <x v="4"/>
    <n v="43"/>
    <s v="FT. Maos"/>
    <n v="261"/>
    <n v="261"/>
    <n v="1"/>
    <d v="2023-09-15T00:00:00"/>
  </r>
  <r>
    <x v="4"/>
    <n v="44"/>
    <s v="IT Cilacap"/>
    <n v="72"/>
    <n v="42"/>
    <n v="0.58333333333333337"/>
    <d v="2023-09-15T00:00:00"/>
  </r>
  <r>
    <x v="5"/>
    <n v="45"/>
    <s v="IT Surabaya - Perak, Bandaran, LPG"/>
    <n v="870"/>
    <n v="536"/>
    <n v="0.61609195402298855"/>
    <m/>
  </r>
  <r>
    <x v="5"/>
    <n v="46"/>
    <s v="FT Tuban"/>
    <n v="174"/>
    <n v="0"/>
    <n v="0"/>
    <m/>
  </r>
  <r>
    <x v="5"/>
    <n v="47"/>
    <s v="IT Tanjung Wangi"/>
    <n v="198"/>
    <n v="172"/>
    <n v="0.86868686868686873"/>
    <m/>
  </r>
  <r>
    <x v="5"/>
    <n v="48"/>
    <s v="FT Malang"/>
    <n v="139"/>
    <n v="120"/>
    <n v="0.86330935251798557"/>
    <m/>
  </r>
  <r>
    <x v="5"/>
    <n v="49"/>
    <s v="FT Madiun"/>
    <n v="155"/>
    <n v="10"/>
    <n v="6.4516129032258063E-2"/>
    <m/>
  </r>
  <r>
    <x v="5"/>
    <n v="50"/>
    <s v="FT Camplong"/>
    <n v="60"/>
    <n v="30"/>
    <n v="0.5"/>
    <m/>
  </r>
  <r>
    <x v="5"/>
    <n v="51"/>
    <s v="IT Manggis"/>
    <n v="172"/>
    <n v="56"/>
    <n v="0.32558139534883723"/>
    <m/>
  </r>
  <r>
    <x v="5"/>
    <n v="52"/>
    <s v="IT Manggis - LPG"/>
    <n v="0"/>
    <n v="0"/>
    <n v="0"/>
    <m/>
  </r>
  <r>
    <x v="5"/>
    <n v="53"/>
    <s v="FT Sanggaran"/>
    <n v="86"/>
    <n v="2"/>
    <n v="2.3255813953488372E-2"/>
    <m/>
  </r>
  <r>
    <x v="5"/>
    <n v="54"/>
    <s v="FT Tenau"/>
    <n v="32"/>
    <n v="31"/>
    <n v="0.96875"/>
    <m/>
  </r>
  <r>
    <x v="5"/>
    <n v="55"/>
    <s v="IT Ampenan"/>
    <n v="73"/>
    <n v="73"/>
    <n v="1"/>
    <m/>
  </r>
  <r>
    <x v="5"/>
    <n v="56"/>
    <s v="FT Kalabahi"/>
    <n v="14"/>
    <n v="14"/>
    <n v="1"/>
    <m/>
  </r>
  <r>
    <x v="5"/>
    <n v="57"/>
    <s v="FT Bima"/>
    <n v="26"/>
    <n v="26"/>
    <n v="1"/>
    <m/>
  </r>
  <r>
    <x v="5"/>
    <n v="58"/>
    <s v="FT Badas"/>
    <n v="34"/>
    <n v="34"/>
    <n v="1"/>
    <m/>
  </r>
  <r>
    <x v="5"/>
    <n v="59"/>
    <s v="FT Maumere"/>
    <n v="14"/>
    <n v="14"/>
    <n v="1"/>
    <m/>
  </r>
  <r>
    <x v="5"/>
    <n v="60"/>
    <s v="FT Ende"/>
    <n v="20"/>
    <n v="20"/>
    <n v="1"/>
    <m/>
  </r>
  <r>
    <x v="5"/>
    <n v="61"/>
    <s v="FT Reo"/>
    <n v="56"/>
    <n v="56"/>
    <n v="1"/>
    <m/>
  </r>
  <r>
    <x v="5"/>
    <n v="62"/>
    <s v="FT Waingapu"/>
    <n v="26"/>
    <n v="26"/>
    <n v="1"/>
    <m/>
  </r>
  <r>
    <x v="5"/>
    <n v="63"/>
    <s v="FT Atapupu"/>
    <n v="16"/>
    <n v="16"/>
    <n v="1"/>
    <m/>
  </r>
  <r>
    <x v="6"/>
    <n v="64"/>
    <s v="IT Balikpapan"/>
    <n v="140"/>
    <n v="140"/>
    <n v="1"/>
    <d v="2023-09-14T00:00:00"/>
  </r>
  <r>
    <x v="6"/>
    <n v="65"/>
    <s v="FT Samarinda"/>
    <n v="128"/>
    <n v="128"/>
    <n v="1"/>
    <d v="2023-09-14T00:00:00"/>
  </r>
  <r>
    <x v="6"/>
    <n v="66"/>
    <s v="FT Tarakan"/>
    <n v="30"/>
    <n v="30"/>
    <n v="1"/>
    <d v="2023-09-14T00:00:00"/>
  </r>
  <r>
    <x v="6"/>
    <n v="67"/>
    <s v="IT Banjarmasin"/>
    <n v="312"/>
    <n v="312"/>
    <n v="1"/>
    <d v="2023-09-14T00:00:00"/>
  </r>
  <r>
    <x v="6"/>
    <n v="68"/>
    <s v="FT Pulang Pisau"/>
    <n v="75"/>
    <n v="75"/>
    <n v="1"/>
    <d v="2023-09-14T00:00:00"/>
  </r>
  <r>
    <x v="6"/>
    <n v="69"/>
    <s v="FT Sampit"/>
    <n v="62"/>
    <n v="62"/>
    <n v="1"/>
    <d v="2023-09-14T00:00:00"/>
  </r>
  <r>
    <x v="6"/>
    <n v="70"/>
    <s v="FT Pangkalan Bun"/>
    <n v="50"/>
    <n v="50"/>
    <n v="1"/>
    <d v="2023-09-14T00:00:00"/>
  </r>
  <r>
    <x v="6"/>
    <n v="71"/>
    <s v="IT Pontianak"/>
    <n v="248"/>
    <n v="248"/>
    <n v="1"/>
    <d v="2023-09-14T00:00:00"/>
  </r>
  <r>
    <x v="6"/>
    <n v="72"/>
    <s v="FT Sintang"/>
    <n v="114"/>
    <n v="114"/>
    <n v="1"/>
    <d v="2023-09-14T00:00:00"/>
  </r>
  <r>
    <x v="7"/>
    <n v="73"/>
    <s v="IT Makassar"/>
    <n v="253"/>
    <n v="253"/>
    <n v="1"/>
    <d v="2023-08-28T00:00:00"/>
  </r>
  <r>
    <x v="7"/>
    <n v="74"/>
    <s v="FT. Pare-Pare"/>
    <n v="203"/>
    <n v="203"/>
    <n v="1"/>
    <d v="2023-08-28T00:00:00"/>
  </r>
  <r>
    <x v="7"/>
    <n v="75"/>
    <s v="FT. Palopo"/>
    <n v="81"/>
    <n v="81"/>
    <n v="1"/>
    <d v="2023-08-28T00:00:00"/>
  </r>
  <r>
    <x v="7"/>
    <n v="76"/>
    <s v="FT. Raha"/>
    <n v="24"/>
    <n v="24"/>
    <n v="1"/>
    <d v="2023-08-28T00:00:00"/>
  </r>
  <r>
    <x v="7"/>
    <n v="77"/>
    <s v="FT. Kolaka"/>
    <n v="36"/>
    <n v="36"/>
    <n v="1"/>
    <d v="2023-08-28T00:00:00"/>
  </r>
  <r>
    <x v="7"/>
    <n v="78"/>
    <s v="FT. Kendari"/>
    <n v="65"/>
    <n v="65"/>
    <n v="1"/>
    <d v="2023-08-28T00:00:00"/>
  </r>
  <r>
    <x v="7"/>
    <n v="79"/>
    <s v="FT. Donggala"/>
    <n v="103"/>
    <n v="103"/>
    <n v="1"/>
    <d v="2023-08-28T00:00:00"/>
  </r>
  <r>
    <x v="7"/>
    <n v="80"/>
    <s v="FT. Poso"/>
    <n v="28"/>
    <n v="28"/>
    <n v="1"/>
    <d v="2023-08-28T00:00:00"/>
  </r>
  <r>
    <x v="7"/>
    <n v="81"/>
    <s v="FT. Kolonodale"/>
    <n v="21"/>
    <n v="21"/>
    <n v="1"/>
    <d v="2023-08-28T00:00:00"/>
  </r>
  <r>
    <x v="7"/>
    <n v="82"/>
    <s v="FT. Luwuk"/>
    <n v="35"/>
    <n v="35"/>
    <n v="1"/>
    <d v="2023-08-28T00:00:00"/>
  </r>
  <r>
    <x v="7"/>
    <n v="83"/>
    <s v="FT. Banggai"/>
    <n v="6"/>
    <n v="6"/>
    <n v="1"/>
    <d v="2023-08-28T00:00:00"/>
  </r>
  <r>
    <x v="7"/>
    <n v="84"/>
    <s v="FT. Toli-toli"/>
    <n v="32"/>
    <n v="32"/>
    <n v="1"/>
    <d v="2023-08-12T00:00:00"/>
  </r>
  <r>
    <x v="7"/>
    <n v="85"/>
    <s v="FT. Moutong"/>
    <n v="19"/>
    <n v="19"/>
    <n v="1"/>
    <d v="2023-08-28T00:00:00"/>
  </r>
  <r>
    <x v="7"/>
    <n v="86"/>
    <s v="FT. Gorontalo"/>
    <n v="47"/>
    <n v="47"/>
    <n v="1"/>
    <d v="2023-08-28T00:00:00"/>
  </r>
  <r>
    <x v="7"/>
    <n v="87"/>
    <s v="IT. Bitung "/>
    <n v="176"/>
    <n v="176"/>
    <n v="1"/>
    <d v="2023-08-26T00:00:00"/>
  </r>
  <r>
    <x v="7"/>
    <n v="88"/>
    <s v="FT. Tahuna"/>
    <n v="6"/>
    <n v="6"/>
    <n v="1"/>
    <d v="2023-08-28T00:00:00"/>
  </r>
  <r>
    <x v="8"/>
    <n v="89"/>
    <s v="FT. Jayapura"/>
    <n v="26"/>
    <n v="26"/>
    <n v="1"/>
    <m/>
  </r>
  <r>
    <x v="8"/>
    <n v="90"/>
    <s v="FT Biak"/>
    <n v="8"/>
    <n v="8"/>
    <n v="1"/>
    <m/>
  </r>
  <r>
    <x v="8"/>
    <n v="91"/>
    <s v="FT. Bula"/>
    <n v="8"/>
    <n v="2"/>
    <n v="0.25"/>
    <m/>
  </r>
  <r>
    <x v="8"/>
    <n v="92"/>
    <s v="FT. Dobo"/>
    <n v="7"/>
    <n v="7"/>
    <n v="1"/>
    <m/>
  </r>
  <r>
    <x v="8"/>
    <n v="93"/>
    <s v="FT. Fakfak"/>
    <n v="9"/>
    <n v="0"/>
    <n v="0"/>
    <m/>
  </r>
  <r>
    <x v="8"/>
    <n v="94"/>
    <s v="FT. Kaimana"/>
    <n v="10"/>
    <n v="4"/>
    <n v="0.4"/>
    <m/>
  </r>
  <r>
    <x v="8"/>
    <n v="95"/>
    <s v="FT. Labuha"/>
    <n v="8"/>
    <n v="8"/>
    <n v="1"/>
    <m/>
  </r>
  <r>
    <x v="8"/>
    <n v="96"/>
    <s v="FT. Masohi"/>
    <n v="16"/>
    <n v="16"/>
    <n v="1"/>
    <m/>
  </r>
  <r>
    <x v="8"/>
    <n v="97"/>
    <s v="FT. Manokwari"/>
    <n v="20"/>
    <n v="20"/>
    <n v="1"/>
    <m/>
  </r>
  <r>
    <x v="8"/>
    <n v="98"/>
    <s v="FT. Merauke"/>
    <n v="22"/>
    <n v="0"/>
    <n v="0"/>
    <m/>
  </r>
  <r>
    <x v="8"/>
    <n v="99"/>
    <s v="FT. Namlea"/>
    <n v="5"/>
    <n v="5"/>
    <n v="1"/>
    <m/>
  </r>
  <r>
    <x v="8"/>
    <n v="100"/>
    <s v="FT. Nabire"/>
    <n v="0"/>
    <n v="0"/>
    <n v="0"/>
    <m/>
  </r>
  <r>
    <x v="8"/>
    <n v="101"/>
    <s v="FT. Sorong"/>
    <n v="0"/>
    <n v="0"/>
    <n v="0"/>
    <m/>
  </r>
  <r>
    <x v="8"/>
    <n v="102"/>
    <s v="FT. Sanana"/>
    <n v="6"/>
    <n v="0"/>
    <n v="0"/>
    <m/>
  </r>
  <r>
    <x v="8"/>
    <n v="103"/>
    <s v="FT. Saumlaki"/>
    <n v="4"/>
    <n v="4"/>
    <n v="1"/>
    <m/>
  </r>
  <r>
    <x v="8"/>
    <n v="104"/>
    <s v="FT. Tual"/>
    <n v="10"/>
    <n v="0"/>
    <n v="0"/>
    <m/>
  </r>
  <r>
    <x v="8"/>
    <n v="105"/>
    <s v="FT. Ternate"/>
    <n v="0"/>
    <n v="0"/>
    <n v="0"/>
    <m/>
  </r>
  <r>
    <x v="8"/>
    <n v="106"/>
    <s v="FT. Serui"/>
    <n v="7"/>
    <n v="0"/>
    <n v="0"/>
    <m/>
  </r>
  <r>
    <x v="8"/>
    <n v="107"/>
    <s v="FT. Tobelo"/>
    <n v="59"/>
    <n v="45"/>
    <n v="0.76271186440677963"/>
    <m/>
  </r>
  <r>
    <x v="8"/>
    <n v="108"/>
    <s v="FT. Wayame"/>
    <n v="16"/>
    <n v="0"/>
    <n v="0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2">
  <r>
    <x v="0"/>
    <m/>
    <m/>
    <m/>
    <m/>
    <m/>
  </r>
  <r>
    <x v="1"/>
    <n v="1"/>
    <s v="IT. Lhokseumawe (BBM)"/>
    <n v="97"/>
    <n v="97"/>
    <n v="1"/>
  </r>
  <r>
    <x v="1"/>
    <n v="2"/>
    <s v="IT. Lhokseumawe (LPG)"/>
    <n v="122"/>
    <n v="0"/>
    <n v="0"/>
  </r>
  <r>
    <x v="1"/>
    <n v="3"/>
    <s v="FT. Meulaboh"/>
    <n v="38"/>
    <n v="38"/>
    <n v="1"/>
  </r>
  <r>
    <x v="1"/>
    <n v="4"/>
    <s v="FT. Simeulue"/>
    <n v="3"/>
    <n v="3"/>
    <n v="1"/>
  </r>
  <r>
    <x v="1"/>
    <n v="5"/>
    <s v="FT. Sabang"/>
    <n v="4"/>
    <n v="4"/>
    <n v="1"/>
  </r>
  <r>
    <x v="1"/>
    <n v="6"/>
    <s v="FT. Medan Group"/>
    <n v="642"/>
    <n v="642"/>
    <n v="1"/>
  </r>
  <r>
    <x v="1"/>
    <n v="7"/>
    <s v="FT. Sibolga"/>
    <n v="194"/>
    <n v="146"/>
    <n v="0.75257731958762886"/>
  </r>
  <r>
    <x v="1"/>
    <n v="8"/>
    <s v="FT. Batam"/>
    <n v="34"/>
    <n v="34"/>
    <n v="1"/>
  </r>
  <r>
    <x v="1"/>
    <n v="9"/>
    <s v="FT. Pematang Siantar"/>
    <n v="31"/>
    <n v="31"/>
    <n v="1"/>
  </r>
  <r>
    <x v="1"/>
    <n v="10"/>
    <s v="FT. Sei Siak"/>
    <n v="346"/>
    <n v="279"/>
    <n v="0.80635838150289019"/>
  </r>
  <r>
    <x v="1"/>
    <n v="11"/>
    <s v="FT. Krueng Raya"/>
    <n v="61"/>
    <n v="61"/>
    <n v="1"/>
  </r>
  <r>
    <x v="1"/>
    <n v="12"/>
    <s v="FT. Gunung Sitoli"/>
    <n v="22"/>
    <n v="22"/>
    <n v="1"/>
  </r>
  <r>
    <x v="1"/>
    <n v="13"/>
    <s v="IT. Dumai (BBM)"/>
    <n v="410"/>
    <n v="259"/>
    <n v="0.63170731707317074"/>
  </r>
  <r>
    <x v="1"/>
    <n v="14"/>
    <s v="IT. Dumai (LPG)"/>
    <n v="40"/>
    <n v="40"/>
    <n v="1"/>
  </r>
  <r>
    <x v="1"/>
    <n v="15"/>
    <s v="IT. Teluk Kabung (BBM)"/>
    <n v="737"/>
    <n v="737"/>
    <n v="1"/>
  </r>
  <r>
    <x v="1"/>
    <n v="16"/>
    <s v="IT. Teluk Kabung (LPG)"/>
    <n v="38"/>
    <n v="19"/>
    <n v="0.5"/>
  </r>
  <r>
    <x v="1"/>
    <n v="17"/>
    <s v="FT. Tembilahan"/>
    <m/>
    <m/>
    <m/>
  </r>
  <r>
    <x v="1"/>
    <n v="18"/>
    <s v="FT. Kisaran"/>
    <n v="39"/>
    <n v="38"/>
    <n v="0.97435897435897434"/>
  </r>
  <r>
    <x v="1"/>
    <n v="19"/>
    <s v="FT. Natuna Group  "/>
    <n v="8"/>
    <n v="8"/>
    <n v="1"/>
  </r>
  <r>
    <x v="1"/>
    <n v="20"/>
    <s v="FT. Kijang "/>
    <n v="14"/>
    <n v="14"/>
    <n v="1"/>
  </r>
  <r>
    <x v="1"/>
    <n v="21"/>
    <s v="Terminal LPG Pangkalan Susu"/>
    <n v="249"/>
    <n v="7"/>
    <n v="2.8112449799196786E-2"/>
  </r>
  <r>
    <x v="2"/>
    <n v="22"/>
    <s v="IT. Palembang (Site BBM)"/>
    <n v="249"/>
    <n v="56"/>
    <n v="0.22489959839357429"/>
  </r>
  <r>
    <x v="2"/>
    <n v="23"/>
    <s v="IT. Palembang (LPGT Pulau Layang)"/>
    <n v="253"/>
    <n v="253"/>
    <n v="1"/>
  </r>
  <r>
    <x v="2"/>
    <n v="24"/>
    <s v="IT Panjang (BBM)"/>
    <n v="343"/>
    <n v="189"/>
    <n v="0.55102040816326525"/>
  </r>
  <r>
    <x v="2"/>
    <n v="25"/>
    <s v="IT. Panjang (LPG)"/>
    <n v="63"/>
    <n v="26"/>
    <n v="0.41269841269841268"/>
  </r>
  <r>
    <x v="2"/>
    <n v="26"/>
    <s v="FT. Pulau Baai"/>
    <n v="92"/>
    <n v="92"/>
    <n v="1"/>
  </r>
  <r>
    <x v="2"/>
    <n v="27"/>
    <s v="FT. Lubuklinggau"/>
    <n v="34"/>
    <n v="34"/>
    <n v="1"/>
  </r>
  <r>
    <x v="2"/>
    <n v="28"/>
    <s v="FT. Lahat"/>
    <n v="52"/>
    <n v="52"/>
    <n v="1"/>
  </r>
  <r>
    <x v="2"/>
    <n v="29"/>
    <s v="FT. Pangkalbalam"/>
    <n v="93"/>
    <n v="93"/>
    <n v="1"/>
  </r>
  <r>
    <x v="2"/>
    <n v="30"/>
    <s v="FT. Jambi"/>
    <n v="346"/>
    <n v="293"/>
    <n v="0.84682080924855496"/>
  </r>
  <r>
    <x v="2"/>
    <n v="31"/>
    <s v="FT. Baturaja"/>
    <n v="55"/>
    <n v="55"/>
    <n v="1"/>
  </r>
  <r>
    <x v="2"/>
    <n v="32"/>
    <s v="FT Tanjung Pandan (KSO EPN)"/>
    <n v="29"/>
    <n v="29"/>
    <n v="1"/>
  </r>
  <r>
    <x v="3"/>
    <n v="33"/>
    <s v="IT. Jakarta -  FT Plumpang"/>
    <n v="1297"/>
    <n v="63"/>
    <n v="4.8573631457208943E-2"/>
  </r>
  <r>
    <x v="3"/>
    <n v="34"/>
    <s v="IT. Balongan - FT Balongan"/>
    <n v="226"/>
    <n v="148"/>
    <n v="0.65486725663716816"/>
  </r>
  <r>
    <x v="3"/>
    <n v="35"/>
    <s v="IT Balongan - LPGT Balongan"/>
    <n v="18"/>
    <n v="16"/>
    <n v="0.88888888888888884"/>
  </r>
  <r>
    <x v="3"/>
    <n v="36"/>
    <s v="FT Bandung Group - Ujungberung"/>
    <n v="337"/>
    <n v="337"/>
    <n v="1"/>
  </r>
  <r>
    <x v="3"/>
    <n v="37"/>
    <s v="FT Bandung Group - Padalarang"/>
    <n v="337"/>
    <n v="337"/>
    <n v="1"/>
  </r>
  <r>
    <x v="3"/>
    <n v="38"/>
    <s v="LPG Bandung Padalarang"/>
    <n v="291"/>
    <n v="291"/>
    <n v="1"/>
  </r>
  <r>
    <x v="3"/>
    <n v="39"/>
    <s v="FT Cikampek"/>
    <n v="236"/>
    <n v="137"/>
    <n v="0.58050847457627119"/>
  </r>
  <r>
    <x v="3"/>
    <n v="40"/>
    <s v="FT Tanjung Gerem"/>
    <n v="275"/>
    <n v="215"/>
    <n v="0.78181818181818186"/>
  </r>
  <r>
    <x v="3"/>
    <n v="41"/>
    <s v="FT Tasikmalaya"/>
    <n v="144"/>
    <n v="144"/>
    <n v="1"/>
  </r>
  <r>
    <x v="4"/>
    <n v="42"/>
    <s v="IT. Semarang  "/>
    <n v="532"/>
    <n v="532"/>
    <n v="1"/>
  </r>
  <r>
    <x v="4"/>
    <n v="43"/>
    <s v="FT. Boyolali (FT Cepu)"/>
    <n v="356"/>
    <n v="356"/>
    <n v="1"/>
  </r>
  <r>
    <x v="4"/>
    <n v="44"/>
    <s v="FT. Rewulu"/>
    <n v="258"/>
    <n v="258"/>
    <n v="1"/>
  </r>
  <r>
    <x v="4"/>
    <n v="45"/>
    <s v="FT. Tegal"/>
    <n v="139"/>
    <n v="139"/>
    <n v="1"/>
  </r>
  <r>
    <x v="4"/>
    <n v="46"/>
    <s v="FT. Maos"/>
    <n v="261"/>
    <n v="261"/>
    <n v="1"/>
  </r>
  <r>
    <x v="4"/>
    <n v="47"/>
    <s v="IT Cilacap"/>
    <n v="60"/>
    <n v="60"/>
    <n v="1"/>
  </r>
  <r>
    <x v="5"/>
    <n v="48"/>
    <s v="IT Surabaya - Perak, Bandaran, LPG"/>
    <n v="870"/>
    <n v="536"/>
    <n v="0.61609195402298855"/>
  </r>
  <r>
    <x v="5"/>
    <n v="49"/>
    <s v="FT Tuban"/>
    <n v="174"/>
    <n v="0"/>
    <n v="0"/>
  </r>
  <r>
    <x v="5"/>
    <n v="50"/>
    <s v="IT Tanjung Wangi"/>
    <n v="198"/>
    <n v="172"/>
    <n v="0.86868686868686873"/>
  </r>
  <r>
    <x v="5"/>
    <n v="51"/>
    <s v="FT Malang"/>
    <n v="139"/>
    <n v="120"/>
    <n v="0.86330935251798557"/>
  </r>
  <r>
    <x v="5"/>
    <n v="52"/>
    <s v="FT Madiun"/>
    <n v="157"/>
    <n v="157"/>
    <n v="1"/>
  </r>
  <r>
    <x v="5"/>
    <n v="53"/>
    <s v="FT Camplong"/>
    <n v="60"/>
    <n v="60"/>
    <n v="1"/>
  </r>
  <r>
    <x v="5"/>
    <n v="54"/>
    <s v="IT Manggis"/>
    <n v="175"/>
    <n v="175"/>
    <n v="1"/>
  </r>
  <r>
    <x v="5"/>
    <n v="55"/>
    <s v="IT Manggis - LPG"/>
    <n v="0"/>
    <n v="0"/>
    <n v="0"/>
  </r>
  <r>
    <x v="5"/>
    <n v="56"/>
    <s v="FT Sanggaran"/>
    <n v="86"/>
    <n v="82"/>
    <n v="0.95348837209302328"/>
  </r>
  <r>
    <x v="5"/>
    <n v="57"/>
    <s v="FT Tenau"/>
    <n v="32"/>
    <n v="31"/>
    <n v="0.96875"/>
  </r>
  <r>
    <x v="5"/>
    <n v="58"/>
    <s v="IT Ampenan"/>
    <n v="73"/>
    <n v="73"/>
    <n v="1"/>
  </r>
  <r>
    <x v="5"/>
    <n v="59"/>
    <s v="FT Kalabahi"/>
    <n v="14"/>
    <n v="14"/>
    <n v="1"/>
  </r>
  <r>
    <x v="5"/>
    <n v="60"/>
    <s v="FT Bima"/>
    <n v="26"/>
    <n v="26"/>
    <n v="1"/>
  </r>
  <r>
    <x v="5"/>
    <n v="61"/>
    <s v="FT Badas"/>
    <n v="34"/>
    <n v="34"/>
    <n v="1"/>
  </r>
  <r>
    <x v="5"/>
    <n v="62"/>
    <s v="FT Maumere"/>
    <n v="14"/>
    <n v="14"/>
    <n v="1"/>
  </r>
  <r>
    <x v="5"/>
    <n v="63"/>
    <s v="FT Ende"/>
    <n v="20"/>
    <n v="20"/>
    <n v="1"/>
  </r>
  <r>
    <x v="5"/>
    <n v="64"/>
    <s v="FT Reo"/>
    <n v="56"/>
    <n v="56"/>
    <n v="1"/>
  </r>
  <r>
    <x v="5"/>
    <n v="65"/>
    <s v="FT Waingapu"/>
    <n v="26"/>
    <n v="26"/>
    <n v="1"/>
  </r>
  <r>
    <x v="5"/>
    <n v="66"/>
    <s v="FT Atapupu"/>
    <n v="16"/>
    <n v="16"/>
    <n v="1"/>
  </r>
  <r>
    <x v="6"/>
    <n v="67"/>
    <s v="IT Balikpapan"/>
    <n v="140"/>
    <n v="140"/>
    <n v="1"/>
  </r>
  <r>
    <x v="6"/>
    <n v="68"/>
    <s v="FT Samarinda"/>
    <n v="128"/>
    <n v="128"/>
    <n v="1"/>
  </r>
  <r>
    <x v="6"/>
    <n v="69"/>
    <s v="FT Tarakan"/>
    <n v="30"/>
    <n v="30"/>
    <n v="1"/>
  </r>
  <r>
    <x v="6"/>
    <n v="70"/>
    <s v="IT Banjarmasin"/>
    <n v="312"/>
    <n v="312"/>
    <n v="1"/>
  </r>
  <r>
    <x v="6"/>
    <n v="71"/>
    <s v="FT Pulang Pisau"/>
    <n v="75"/>
    <n v="75"/>
    <n v="1"/>
  </r>
  <r>
    <x v="6"/>
    <n v="72"/>
    <s v="FT Sampit"/>
    <n v="62"/>
    <n v="62"/>
    <n v="1"/>
  </r>
  <r>
    <x v="6"/>
    <n v="73"/>
    <s v="FT Pangkalan Bun"/>
    <n v="50"/>
    <n v="50"/>
    <n v="1"/>
  </r>
  <r>
    <x v="6"/>
    <n v="74"/>
    <s v="IT Pontianak"/>
    <n v="248"/>
    <n v="248"/>
    <n v="1"/>
  </r>
  <r>
    <x v="6"/>
    <n v="75"/>
    <s v="FT Sintang"/>
    <n v="114"/>
    <n v="114"/>
    <n v="1"/>
  </r>
  <r>
    <x v="7"/>
    <n v="76"/>
    <s v="IT Makassar"/>
    <n v="253"/>
    <n v="253"/>
    <n v="1"/>
  </r>
  <r>
    <x v="7"/>
    <n v="77"/>
    <s v="FT. Pare-Pare"/>
    <n v="203"/>
    <n v="203"/>
    <n v="1"/>
  </r>
  <r>
    <x v="7"/>
    <n v="78"/>
    <s v="FT. Palopo"/>
    <n v="81"/>
    <n v="81"/>
    <n v="1"/>
  </r>
  <r>
    <x v="7"/>
    <n v="79"/>
    <s v="FT. Raha"/>
    <n v="24"/>
    <n v="24"/>
    <n v="1"/>
  </r>
  <r>
    <x v="7"/>
    <n v="80"/>
    <s v="FT. Kolaka"/>
    <n v="36"/>
    <n v="36"/>
    <n v="1"/>
  </r>
  <r>
    <x v="7"/>
    <n v="81"/>
    <s v="FT. Kendari"/>
    <n v="65"/>
    <n v="65"/>
    <n v="1"/>
  </r>
  <r>
    <x v="7"/>
    <n v="82"/>
    <s v="FT. Donggala"/>
    <n v="103"/>
    <n v="103"/>
    <n v="1"/>
  </r>
  <r>
    <x v="7"/>
    <n v="83"/>
    <s v="FT. Poso"/>
    <n v="28"/>
    <n v="28"/>
    <n v="1"/>
  </r>
  <r>
    <x v="7"/>
    <n v="84"/>
    <s v="FT. Kolonodale"/>
    <n v="21"/>
    <n v="21"/>
    <n v="1"/>
  </r>
  <r>
    <x v="7"/>
    <n v="85"/>
    <s v="FT. Luwuk"/>
    <n v="35"/>
    <n v="35"/>
    <n v="1"/>
  </r>
  <r>
    <x v="7"/>
    <n v="86"/>
    <s v="FT. Banggai"/>
    <n v="6"/>
    <n v="6"/>
    <n v="1"/>
  </r>
  <r>
    <x v="7"/>
    <n v="87"/>
    <s v="FT. Toli-toli"/>
    <n v="32"/>
    <n v="32"/>
    <n v="1"/>
  </r>
  <r>
    <x v="7"/>
    <n v="88"/>
    <s v="FT. Moutong"/>
    <n v="19"/>
    <n v="19"/>
    <n v="1"/>
  </r>
  <r>
    <x v="7"/>
    <n v="89"/>
    <s v="FT. Gorontalo"/>
    <n v="47"/>
    <n v="47"/>
    <n v="1"/>
  </r>
  <r>
    <x v="7"/>
    <n v="90"/>
    <s v="IT. Bitung "/>
    <n v="176"/>
    <n v="176"/>
    <n v="1"/>
  </r>
  <r>
    <x v="7"/>
    <n v="91"/>
    <s v="FT. Tahuna"/>
    <n v="6"/>
    <n v="6"/>
    <n v="1"/>
  </r>
  <r>
    <x v="8"/>
    <n v="92"/>
    <s v="FT. Jayapura"/>
    <n v="26"/>
    <n v="26"/>
    <n v="1"/>
  </r>
  <r>
    <x v="8"/>
    <n v="93"/>
    <s v="FT Biak"/>
    <n v="8"/>
    <n v="8"/>
    <n v="1"/>
  </r>
  <r>
    <x v="8"/>
    <n v="94"/>
    <s v="FT. Bula"/>
    <n v="8"/>
    <n v="2"/>
    <n v="0.25"/>
  </r>
  <r>
    <x v="8"/>
    <n v="95"/>
    <s v="FT. Dobo"/>
    <n v="7"/>
    <n v="7"/>
    <n v="1"/>
  </r>
  <r>
    <x v="8"/>
    <n v="96"/>
    <s v="FT. Fakfak"/>
    <n v="9"/>
    <n v="0"/>
    <n v="0"/>
  </r>
  <r>
    <x v="8"/>
    <n v="97"/>
    <s v="FT. Kaimana"/>
    <n v="10"/>
    <n v="4"/>
    <n v="0.4"/>
  </r>
  <r>
    <x v="8"/>
    <n v="98"/>
    <s v="FT. Labuha"/>
    <n v="8"/>
    <n v="8"/>
    <n v="1"/>
  </r>
  <r>
    <x v="8"/>
    <n v="99"/>
    <s v="FT. Masohi"/>
    <n v="16"/>
    <n v="16"/>
    <n v="1"/>
  </r>
  <r>
    <x v="8"/>
    <n v="100"/>
    <s v="FT. Manokwari"/>
    <n v="20"/>
    <n v="20"/>
    <n v="1"/>
  </r>
  <r>
    <x v="8"/>
    <n v="101"/>
    <s v="FT. Merauke"/>
    <n v="22"/>
    <n v="0"/>
    <n v="0"/>
  </r>
  <r>
    <x v="8"/>
    <n v="102"/>
    <s v="FT. Namlea"/>
    <n v="5"/>
    <n v="5"/>
    <n v="1"/>
  </r>
  <r>
    <x v="8"/>
    <n v="103"/>
    <s v="FT. Nabire"/>
    <n v="0"/>
    <n v="0"/>
    <n v="0"/>
  </r>
  <r>
    <x v="8"/>
    <n v="104"/>
    <s v="FT. Sorong"/>
    <n v="0"/>
    <n v="0"/>
    <n v="0"/>
  </r>
  <r>
    <x v="8"/>
    <n v="105"/>
    <s v="FT. Sanana"/>
    <n v="6"/>
    <n v="0"/>
    <n v="0"/>
  </r>
  <r>
    <x v="8"/>
    <n v="106"/>
    <s v="FT. Saumlaki"/>
    <n v="4"/>
    <n v="4"/>
    <n v="1"/>
  </r>
  <r>
    <x v="8"/>
    <n v="107"/>
    <s v="FT. Tual"/>
    <n v="10"/>
    <n v="0"/>
    <n v="0"/>
  </r>
  <r>
    <x v="8"/>
    <n v="108"/>
    <s v="FT. Ternate"/>
    <n v="0"/>
    <n v="0"/>
    <n v="0"/>
  </r>
  <r>
    <x v="8"/>
    <n v="109"/>
    <s v="FT. Serui"/>
    <n v="7"/>
    <n v="0"/>
    <n v="0"/>
  </r>
  <r>
    <x v="8"/>
    <n v="110"/>
    <s v="FT. Tobelo"/>
    <n v="59"/>
    <n v="45"/>
    <n v="0.76271186440677963"/>
  </r>
  <r>
    <x v="8"/>
    <n v="111"/>
    <s v="FT. Wayame"/>
    <n v="16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349113-128B-48EF-8F31-908A8A6F8D1C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13" firstHeaderRow="0" firstDataRow="1" firstDataCol="1"/>
  <pivotFields count="7">
    <pivotField axis="axisRow" showAll="0">
      <items count="10">
        <item x="1"/>
        <item x="2"/>
        <item x="3"/>
        <item x="4"/>
        <item x="5"/>
        <item x="6"/>
        <item x="7"/>
        <item x="8"/>
        <item x="0"/>
        <item t="default"/>
      </items>
    </pivotField>
    <pivotField showAll="0"/>
    <pivotField showAll="0"/>
    <pivotField dataField="1" showAll="0"/>
    <pivotField dataField="1" showAll="0"/>
    <pivotField showAll="0"/>
    <pivotField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Jumlah AMT Regular  (SPBU &amp; APMS)" fld="3" baseField="0" baseItem="0"/>
    <dataField name="Sum of Jumlah AMT Sudah Ikut Pelatihan Apar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DD4695-56CD-4443-BD39-E41B411FB83A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13" firstHeaderRow="0" firstDataRow="1" firstDataCol="1"/>
  <pivotFields count="6">
    <pivotField axis="axisRow" showAll="0">
      <items count="10">
        <item x="1"/>
        <item x="2"/>
        <item x="3"/>
        <item x="4"/>
        <item x="5"/>
        <item x="6"/>
        <item x="7"/>
        <item x="8"/>
        <item x="0"/>
        <item t="default"/>
      </items>
    </pivotField>
    <pivotField showAll="0"/>
    <pivotField showAll="0"/>
    <pivotField dataField="1" showAll="0"/>
    <pivotField dataField="1" showAll="0"/>
    <pivotField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Jumlah AMT Regular  (SPBU &amp; APMS)" fld="3" baseField="0" baseItem="0"/>
    <dataField name="Sum of Jumlah AMT Sudah Ikut Pelatihan Apar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14091-315A-4513-BBDB-D3A0F2F8F1E8}">
  <dimension ref="C3:E11"/>
  <sheetViews>
    <sheetView workbookViewId="0">
      <selection activeCell="E11" sqref="E11"/>
    </sheetView>
  </sheetViews>
  <sheetFormatPr defaultRowHeight="14.4" x14ac:dyDescent="0.3"/>
  <cols>
    <col min="3" max="3" width="19" bestFit="1" customWidth="1"/>
  </cols>
  <sheetData>
    <row r="3" spans="3:5" x14ac:dyDescent="0.3">
      <c r="C3" s="1" t="s">
        <v>0</v>
      </c>
      <c r="D3" s="1">
        <v>3121</v>
      </c>
      <c r="E3" s="2">
        <v>0.28999999999999998</v>
      </c>
    </row>
    <row r="4" spans="3:5" x14ac:dyDescent="0.3">
      <c r="C4" s="1" t="s">
        <v>1</v>
      </c>
      <c r="D4" s="1">
        <v>1626</v>
      </c>
      <c r="E4" s="2">
        <v>0.52</v>
      </c>
    </row>
    <row r="5" spans="3:5" x14ac:dyDescent="0.3">
      <c r="C5" s="1" t="s">
        <v>2</v>
      </c>
      <c r="D5" s="1">
        <v>2874</v>
      </c>
      <c r="E5" s="3">
        <v>0.57999999999999996</v>
      </c>
    </row>
    <row r="6" spans="3:5" x14ac:dyDescent="0.3">
      <c r="C6" s="1" t="s">
        <v>3</v>
      </c>
      <c r="D6" s="1">
        <v>1609</v>
      </c>
      <c r="E6" s="2">
        <v>0.19</v>
      </c>
    </row>
    <row r="7" spans="3:5" x14ac:dyDescent="0.3">
      <c r="C7" s="1" t="s">
        <v>4</v>
      </c>
      <c r="D7" s="1">
        <v>2165</v>
      </c>
      <c r="E7" s="2">
        <v>0.56999999999999995</v>
      </c>
    </row>
    <row r="8" spans="3:5" x14ac:dyDescent="0.3">
      <c r="C8" s="1" t="s">
        <v>5</v>
      </c>
      <c r="D8" s="1">
        <v>934</v>
      </c>
      <c r="E8" s="2">
        <v>0.39</v>
      </c>
    </row>
    <row r="9" spans="3:5" x14ac:dyDescent="0.3">
      <c r="C9" s="1" t="s">
        <v>6</v>
      </c>
      <c r="D9" s="1">
        <v>1135</v>
      </c>
      <c r="E9" s="3">
        <v>1</v>
      </c>
    </row>
    <row r="10" spans="3:5" x14ac:dyDescent="0.3">
      <c r="C10" s="1" t="s">
        <v>7</v>
      </c>
      <c r="D10" s="1">
        <v>241</v>
      </c>
      <c r="E10" s="3">
        <v>0.6</v>
      </c>
    </row>
    <row r="11" spans="3:5" x14ac:dyDescent="0.3">
      <c r="D11">
        <f>SUM(D3:D10)</f>
        <v>13705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C3267-743F-4489-83A0-2A3984B2B7B7}">
  <dimension ref="A3:H13"/>
  <sheetViews>
    <sheetView topLeftCell="C1" workbookViewId="0">
      <selection activeCell="I18" sqref="I18"/>
    </sheetView>
  </sheetViews>
  <sheetFormatPr defaultRowHeight="14.4" x14ac:dyDescent="0.3"/>
  <cols>
    <col min="1" max="1" width="12.44140625" bestFit="1" customWidth="1"/>
    <col min="2" max="2" width="38.5546875" bestFit="1" customWidth="1"/>
    <col min="3" max="3" width="40.33203125" bestFit="1" customWidth="1"/>
    <col min="5" max="5" width="4.6640625" bestFit="1" customWidth="1"/>
    <col min="6" max="6" width="13.109375" bestFit="1" customWidth="1"/>
    <col min="7" max="7" width="12.44140625" bestFit="1" customWidth="1"/>
    <col min="8" max="8" width="12.88671875" bestFit="1" customWidth="1"/>
  </cols>
  <sheetData>
    <row r="3" spans="1:8" ht="48" x14ac:dyDescent="0.3">
      <c r="A3" s="92" t="s">
        <v>8</v>
      </c>
      <c r="B3" t="s">
        <v>9</v>
      </c>
      <c r="C3" t="s">
        <v>10</v>
      </c>
      <c r="E3" s="97" t="s">
        <v>11</v>
      </c>
      <c r="F3" s="98" t="s">
        <v>12</v>
      </c>
      <c r="G3" s="98" t="s">
        <v>13</v>
      </c>
      <c r="H3" s="98" t="s">
        <v>14</v>
      </c>
    </row>
    <row r="4" spans="1:8" x14ac:dyDescent="0.3">
      <c r="A4" s="93" t="s">
        <v>15</v>
      </c>
      <c r="B4">
        <v>3123</v>
      </c>
      <c r="C4">
        <v>1955</v>
      </c>
      <c r="E4" s="102" t="s">
        <v>15</v>
      </c>
      <c r="F4" s="99">
        <v>3123</v>
      </c>
      <c r="G4" s="99">
        <v>1955</v>
      </c>
      <c r="H4" s="101">
        <f>G4/F4</f>
        <v>0.62600064040986236</v>
      </c>
    </row>
    <row r="5" spans="1:8" x14ac:dyDescent="0.3">
      <c r="A5" s="93" t="s">
        <v>16</v>
      </c>
      <c r="B5">
        <v>1609</v>
      </c>
      <c r="C5">
        <v>1100</v>
      </c>
      <c r="E5" s="102" t="s">
        <v>16</v>
      </c>
      <c r="F5" s="99">
        <v>1609</v>
      </c>
      <c r="G5" s="99">
        <v>1100</v>
      </c>
      <c r="H5" s="101">
        <f t="shared" ref="H5:H11" si="0">G5/F5</f>
        <v>0.6836544437538844</v>
      </c>
    </row>
    <row r="6" spans="1:8" x14ac:dyDescent="0.3">
      <c r="A6" s="93" t="s">
        <v>17</v>
      </c>
      <c r="B6">
        <v>3161</v>
      </c>
      <c r="C6">
        <v>1688</v>
      </c>
      <c r="E6" s="102" t="s">
        <v>17</v>
      </c>
      <c r="F6" s="99">
        <v>3161</v>
      </c>
      <c r="G6" s="99">
        <v>1688</v>
      </c>
      <c r="H6" s="101">
        <f t="shared" si="0"/>
        <v>0.53400822524517555</v>
      </c>
    </row>
    <row r="7" spans="1:8" x14ac:dyDescent="0.3">
      <c r="A7" s="93" t="s">
        <v>18</v>
      </c>
      <c r="B7">
        <v>1622</v>
      </c>
      <c r="C7">
        <v>1141</v>
      </c>
      <c r="E7" s="102" t="s">
        <v>18</v>
      </c>
      <c r="F7" s="99">
        <v>1622</v>
      </c>
      <c r="G7" s="99">
        <v>1141</v>
      </c>
      <c r="H7" s="101">
        <f t="shared" si="0"/>
        <v>0.70345252774352651</v>
      </c>
    </row>
    <row r="8" spans="1:8" x14ac:dyDescent="0.3">
      <c r="A8" s="93" t="s">
        <v>19</v>
      </c>
      <c r="B8">
        <v>2165</v>
      </c>
      <c r="C8">
        <v>1236</v>
      </c>
      <c r="E8" s="102" t="s">
        <v>19</v>
      </c>
      <c r="F8" s="99">
        <v>2165</v>
      </c>
      <c r="G8" s="99">
        <v>1236</v>
      </c>
      <c r="H8" s="101">
        <f t="shared" si="0"/>
        <v>0.57090069284064671</v>
      </c>
    </row>
    <row r="9" spans="1:8" x14ac:dyDescent="0.3">
      <c r="A9" s="93" t="s">
        <v>20</v>
      </c>
      <c r="B9">
        <v>1159</v>
      </c>
      <c r="C9">
        <v>1159</v>
      </c>
      <c r="E9" s="102" t="s">
        <v>20</v>
      </c>
      <c r="F9" s="99">
        <v>1159</v>
      </c>
      <c r="G9" s="99">
        <v>1159</v>
      </c>
      <c r="H9" s="101">
        <f t="shared" si="0"/>
        <v>1</v>
      </c>
    </row>
    <row r="10" spans="1:8" x14ac:dyDescent="0.3">
      <c r="A10" s="93" t="s">
        <v>21</v>
      </c>
      <c r="B10">
        <v>1135</v>
      </c>
      <c r="C10">
        <v>1135</v>
      </c>
      <c r="E10" s="102" t="s">
        <v>21</v>
      </c>
      <c r="F10" s="99">
        <v>1135</v>
      </c>
      <c r="G10" s="99">
        <v>1135</v>
      </c>
      <c r="H10" s="101">
        <f t="shared" si="0"/>
        <v>1</v>
      </c>
    </row>
    <row r="11" spans="1:8" x14ac:dyDescent="0.3">
      <c r="A11" s="93" t="s">
        <v>22</v>
      </c>
      <c r="B11">
        <v>241</v>
      </c>
      <c r="C11">
        <v>145</v>
      </c>
      <c r="E11" s="102" t="s">
        <v>22</v>
      </c>
      <c r="F11" s="99">
        <v>241</v>
      </c>
      <c r="G11" s="99">
        <v>145</v>
      </c>
      <c r="H11" s="101">
        <f t="shared" si="0"/>
        <v>0.60165975103734437</v>
      </c>
    </row>
    <row r="12" spans="1:8" x14ac:dyDescent="0.3">
      <c r="A12" s="93" t="s">
        <v>23</v>
      </c>
      <c r="E12" s="97" t="s">
        <v>24</v>
      </c>
      <c r="F12" s="97">
        <v>14215</v>
      </c>
      <c r="G12" s="97">
        <v>9559</v>
      </c>
      <c r="H12" s="100">
        <f>G12/F12</f>
        <v>0.67245867041857188</v>
      </c>
    </row>
    <row r="13" spans="1:8" x14ac:dyDescent="0.3">
      <c r="A13" s="93" t="s">
        <v>25</v>
      </c>
      <c r="B13">
        <v>14215</v>
      </c>
      <c r="C13">
        <v>9559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8142-5311-4DD8-8B60-366AEC8F0410}">
  <dimension ref="A3:N13"/>
  <sheetViews>
    <sheetView topLeftCell="A2" workbookViewId="0">
      <selection activeCell="N7" sqref="N7"/>
    </sheetView>
  </sheetViews>
  <sheetFormatPr defaultRowHeight="14.4" x14ac:dyDescent="0.3"/>
  <cols>
    <col min="1" max="1" width="12.44140625" bestFit="1" customWidth="1"/>
    <col min="2" max="2" width="38.5546875" bestFit="1" customWidth="1"/>
    <col min="3" max="3" width="40.33203125" bestFit="1" customWidth="1"/>
    <col min="4" max="9" width="1.88671875" bestFit="1" customWidth="1"/>
    <col min="10" max="10" width="2.88671875" bestFit="1" customWidth="1"/>
    <col min="11" max="11" width="10.5546875" bestFit="1" customWidth="1"/>
    <col min="12" max="12" width="38.33203125" bestFit="1" customWidth="1"/>
    <col min="13" max="13" width="39.88671875" bestFit="1" customWidth="1"/>
    <col min="14" max="14" width="19.5546875" customWidth="1"/>
    <col min="15" max="49" width="2.88671875" bestFit="1" customWidth="1"/>
    <col min="50" max="82" width="3.88671875" bestFit="1" customWidth="1"/>
    <col min="83" max="83" width="4.88671875" bestFit="1" customWidth="1"/>
    <col min="84" max="84" width="6.6640625" bestFit="1" customWidth="1"/>
    <col min="85" max="85" width="10.6640625" bestFit="1" customWidth="1"/>
  </cols>
  <sheetData>
    <row r="3" spans="1:14" x14ac:dyDescent="0.3">
      <c r="A3" s="92" t="s">
        <v>8</v>
      </c>
      <c r="B3" t="s">
        <v>9</v>
      </c>
      <c r="C3" t="s">
        <v>10</v>
      </c>
      <c r="K3" t="s">
        <v>8</v>
      </c>
      <c r="L3" t="s">
        <v>9</v>
      </c>
      <c r="M3" t="s">
        <v>10</v>
      </c>
    </row>
    <row r="4" spans="1:14" x14ac:dyDescent="0.3">
      <c r="A4" s="93" t="s">
        <v>15</v>
      </c>
      <c r="B4">
        <v>3129</v>
      </c>
      <c r="C4">
        <v>2479</v>
      </c>
      <c r="K4" t="s">
        <v>15</v>
      </c>
      <c r="L4">
        <v>3129</v>
      </c>
      <c r="M4">
        <v>2479</v>
      </c>
      <c r="N4" s="49">
        <f>M4/L4</f>
        <v>0.79226589964844996</v>
      </c>
    </row>
    <row r="5" spans="1:14" x14ac:dyDescent="0.3">
      <c r="A5" s="93" t="s">
        <v>16</v>
      </c>
      <c r="B5">
        <v>1609</v>
      </c>
      <c r="C5">
        <v>1172</v>
      </c>
      <c r="K5" t="s">
        <v>16</v>
      </c>
      <c r="L5">
        <v>1609</v>
      </c>
      <c r="M5">
        <v>1172</v>
      </c>
      <c r="N5" s="49">
        <f t="shared" ref="N5:N13" si="0">M5/L5</f>
        <v>0.72840273461777505</v>
      </c>
    </row>
    <row r="6" spans="1:14" x14ac:dyDescent="0.3">
      <c r="A6" s="93" t="s">
        <v>17</v>
      </c>
      <c r="B6">
        <v>3161</v>
      </c>
      <c r="C6">
        <v>1688</v>
      </c>
      <c r="K6" t="s">
        <v>17</v>
      </c>
      <c r="L6">
        <v>3161</v>
      </c>
      <c r="M6">
        <v>1688</v>
      </c>
      <c r="N6" s="49">
        <f t="shared" si="0"/>
        <v>0.53400822524517555</v>
      </c>
    </row>
    <row r="7" spans="1:14" x14ac:dyDescent="0.3">
      <c r="A7" s="93" t="s">
        <v>18</v>
      </c>
      <c r="B7">
        <v>1606</v>
      </c>
      <c r="C7">
        <v>1606</v>
      </c>
      <c r="K7" t="s">
        <v>18</v>
      </c>
      <c r="L7">
        <v>1606</v>
      </c>
      <c r="M7">
        <v>1606</v>
      </c>
      <c r="N7" s="49">
        <f t="shared" si="0"/>
        <v>1</v>
      </c>
    </row>
    <row r="8" spans="1:14" x14ac:dyDescent="0.3">
      <c r="A8" s="93" t="s">
        <v>19</v>
      </c>
      <c r="B8">
        <v>2170</v>
      </c>
      <c r="C8">
        <v>1612</v>
      </c>
      <c r="K8" t="s">
        <v>19</v>
      </c>
      <c r="L8">
        <v>2170</v>
      </c>
      <c r="M8">
        <v>1612</v>
      </c>
      <c r="N8" s="49">
        <f t="shared" si="0"/>
        <v>0.74285714285714288</v>
      </c>
    </row>
    <row r="9" spans="1:14" x14ac:dyDescent="0.3">
      <c r="A9" s="93" t="s">
        <v>20</v>
      </c>
      <c r="B9">
        <v>1159</v>
      </c>
      <c r="C9">
        <v>1159</v>
      </c>
      <c r="K9" t="s">
        <v>20</v>
      </c>
      <c r="L9">
        <v>1159</v>
      </c>
      <c r="M9">
        <v>1159</v>
      </c>
      <c r="N9" s="49">
        <f t="shared" si="0"/>
        <v>1</v>
      </c>
    </row>
    <row r="10" spans="1:14" x14ac:dyDescent="0.3">
      <c r="A10" s="93" t="s">
        <v>21</v>
      </c>
      <c r="B10">
        <v>1135</v>
      </c>
      <c r="C10">
        <v>1135</v>
      </c>
      <c r="K10" t="s">
        <v>21</v>
      </c>
      <c r="L10">
        <v>1135</v>
      </c>
      <c r="M10">
        <v>1135</v>
      </c>
      <c r="N10" s="49">
        <f t="shared" si="0"/>
        <v>1</v>
      </c>
    </row>
    <row r="11" spans="1:14" x14ac:dyDescent="0.3">
      <c r="A11" s="93" t="s">
        <v>22</v>
      </c>
      <c r="B11">
        <v>241</v>
      </c>
      <c r="C11">
        <v>145</v>
      </c>
      <c r="K11" t="s">
        <v>22</v>
      </c>
      <c r="L11">
        <v>241</v>
      </c>
      <c r="M11">
        <v>145</v>
      </c>
      <c r="N11" s="49">
        <f t="shared" si="0"/>
        <v>0.60165975103734437</v>
      </c>
    </row>
    <row r="12" spans="1:14" x14ac:dyDescent="0.3">
      <c r="A12" s="93" t="s">
        <v>23</v>
      </c>
      <c r="K12" t="s">
        <v>23</v>
      </c>
      <c r="N12" s="49"/>
    </row>
    <row r="13" spans="1:14" x14ac:dyDescent="0.3">
      <c r="A13" s="93" t="s">
        <v>25</v>
      </c>
      <c r="B13">
        <v>14210</v>
      </c>
      <c r="C13">
        <v>10996</v>
      </c>
      <c r="K13" t="s">
        <v>25</v>
      </c>
      <c r="L13">
        <v>14210</v>
      </c>
      <c r="M13">
        <v>10996</v>
      </c>
      <c r="N13" s="49">
        <f t="shared" si="0"/>
        <v>0.7738212526389866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B7658-CA60-4ACF-9588-C1DDFF4F9E54}">
  <dimension ref="A1:G12"/>
  <sheetViews>
    <sheetView showGridLines="0" zoomScale="82" workbookViewId="0">
      <pane ySplit="3" topLeftCell="A4" activePane="bottomLeft" state="frozen"/>
      <selection pane="bottomLeft" activeCell="J19" sqref="J19"/>
    </sheetView>
  </sheetViews>
  <sheetFormatPr defaultRowHeight="14.4" x14ac:dyDescent="0.3"/>
  <cols>
    <col min="2" max="2" width="4.5546875" style="95" bestFit="1" customWidth="1"/>
    <col min="3" max="3" width="30.109375" style="50" bestFit="1" customWidth="1"/>
    <col min="4" max="4" width="10.5546875" customWidth="1"/>
    <col min="5" max="5" width="13.5546875" customWidth="1"/>
    <col min="7" max="7" width="9.33203125" bestFit="1" customWidth="1"/>
  </cols>
  <sheetData>
    <row r="1" spans="1:7" x14ac:dyDescent="0.3">
      <c r="A1" s="104" t="s">
        <v>26</v>
      </c>
    </row>
    <row r="2" spans="1:7" x14ac:dyDescent="0.3">
      <c r="A2" s="140" t="s">
        <v>11</v>
      </c>
      <c r="B2" s="140" t="s">
        <v>27</v>
      </c>
      <c r="C2" s="140" t="s">
        <v>28</v>
      </c>
      <c r="D2" s="141" t="s">
        <v>29</v>
      </c>
      <c r="E2" s="141" t="s">
        <v>13</v>
      </c>
      <c r="F2" s="137" t="s">
        <v>30</v>
      </c>
      <c r="G2" s="137" t="s">
        <v>31</v>
      </c>
    </row>
    <row r="3" spans="1:7" ht="36.9" customHeight="1" x14ac:dyDescent="0.3">
      <c r="A3" s="140"/>
      <c r="B3" s="140"/>
      <c r="C3" s="140"/>
      <c r="D3" s="141"/>
      <c r="E3" s="141"/>
      <c r="F3" s="137"/>
      <c r="G3" s="137"/>
    </row>
    <row r="4" spans="1:7" x14ac:dyDescent="0.3">
      <c r="A4" s="96" t="s">
        <v>18</v>
      </c>
      <c r="B4" s="94">
        <v>1</v>
      </c>
      <c r="C4" s="66" t="s">
        <v>32</v>
      </c>
      <c r="D4" s="67">
        <v>587</v>
      </c>
      <c r="E4" s="67">
        <v>587</v>
      </c>
      <c r="F4" s="68">
        <f>E4/D4</f>
        <v>1</v>
      </c>
      <c r="G4" s="86"/>
    </row>
    <row r="5" spans="1:7" x14ac:dyDescent="0.3">
      <c r="A5" s="96" t="s">
        <v>18</v>
      </c>
      <c r="B5" s="94">
        <v>2</v>
      </c>
      <c r="C5" s="66" t="s">
        <v>33</v>
      </c>
      <c r="D5" s="67">
        <v>396</v>
      </c>
      <c r="E5" s="67">
        <v>396</v>
      </c>
      <c r="F5" s="68">
        <f t="shared" ref="F5:F9" si="0">E5/D5</f>
        <v>1</v>
      </c>
      <c r="G5" s="86"/>
    </row>
    <row r="6" spans="1:7" x14ac:dyDescent="0.3">
      <c r="A6" s="96" t="s">
        <v>18</v>
      </c>
      <c r="B6" s="94">
        <v>3</v>
      </c>
      <c r="C6" s="66" t="s">
        <v>34</v>
      </c>
      <c r="D6" s="67">
        <v>288</v>
      </c>
      <c r="E6" s="67">
        <v>288</v>
      </c>
      <c r="F6" s="68">
        <f t="shared" si="0"/>
        <v>1</v>
      </c>
      <c r="G6" s="86"/>
    </row>
    <row r="7" spans="1:7" x14ac:dyDescent="0.3">
      <c r="A7" s="96" t="s">
        <v>18</v>
      </c>
      <c r="B7" s="94">
        <v>4</v>
      </c>
      <c r="C7" s="66" t="s">
        <v>35</v>
      </c>
      <c r="D7" s="67">
        <v>163</v>
      </c>
      <c r="E7" s="67">
        <v>163</v>
      </c>
      <c r="F7" s="68">
        <f t="shared" si="0"/>
        <v>1</v>
      </c>
      <c r="G7" s="86"/>
    </row>
    <row r="8" spans="1:7" x14ac:dyDescent="0.3">
      <c r="A8" s="96" t="s">
        <v>18</v>
      </c>
      <c r="B8" s="94">
        <v>5</v>
      </c>
      <c r="C8" s="66" t="s">
        <v>36</v>
      </c>
      <c r="D8" s="67">
        <v>313</v>
      </c>
      <c r="E8" s="67">
        <v>313</v>
      </c>
      <c r="F8" s="68">
        <f t="shared" si="0"/>
        <v>1</v>
      </c>
      <c r="G8" s="86"/>
    </row>
    <row r="9" spans="1:7" x14ac:dyDescent="0.3">
      <c r="A9" s="96" t="s">
        <v>18</v>
      </c>
      <c r="B9" s="94">
        <v>6</v>
      </c>
      <c r="C9" s="66" t="s">
        <v>37</v>
      </c>
      <c r="D9" s="67">
        <v>282</v>
      </c>
      <c r="E9" s="67">
        <v>282</v>
      </c>
      <c r="F9" s="68">
        <f t="shared" si="0"/>
        <v>1</v>
      </c>
      <c r="G9" s="86"/>
    </row>
    <row r="10" spans="1:7" x14ac:dyDescent="0.3">
      <c r="B10" s="138" t="s">
        <v>38</v>
      </c>
      <c r="C10" s="139"/>
      <c r="D10" s="55">
        <f>SUM(D4:D9)</f>
        <v>2029</v>
      </c>
      <c r="E10" s="55">
        <f>SUM(E4:E9)</f>
        <v>2029</v>
      </c>
      <c r="F10" s="56">
        <f>E10/D10</f>
        <v>1</v>
      </c>
      <c r="G10" s="57"/>
    </row>
    <row r="12" spans="1:7" x14ac:dyDescent="0.3">
      <c r="A12" s="103"/>
    </row>
  </sheetData>
  <mergeCells count="8">
    <mergeCell ref="G2:G3"/>
    <mergeCell ref="B10:C10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3365C-9301-497F-94E2-9347FC759691}">
  <dimension ref="A1:L17"/>
  <sheetViews>
    <sheetView showGridLines="0" zoomScale="115" zoomScaleNormal="115" workbookViewId="0">
      <pane ySplit="3" topLeftCell="A4" activePane="bottomLeft" state="frozen"/>
      <selection pane="bottomLeft" activeCell="C16" sqref="C16"/>
    </sheetView>
  </sheetViews>
  <sheetFormatPr defaultRowHeight="14.4" x14ac:dyDescent="0.3"/>
  <cols>
    <col min="2" max="2" width="4.5546875" style="95" bestFit="1" customWidth="1"/>
    <col min="3" max="3" width="30.109375" style="50" bestFit="1" customWidth="1"/>
    <col min="4" max="4" width="10.5546875" customWidth="1"/>
    <col min="5" max="5" width="13.5546875" customWidth="1"/>
    <col min="7" max="7" width="9.33203125" bestFit="1" customWidth="1"/>
    <col min="10" max="10" width="16.109375" bestFit="1" customWidth="1"/>
    <col min="11" max="11" width="14.5546875" bestFit="1" customWidth="1"/>
  </cols>
  <sheetData>
    <row r="1" spans="1:12" x14ac:dyDescent="0.3">
      <c r="A1" s="104" t="s">
        <v>39</v>
      </c>
    </row>
    <row r="2" spans="1:12" x14ac:dyDescent="0.3">
      <c r="A2" s="135" t="s">
        <v>11</v>
      </c>
      <c r="B2" s="135" t="s">
        <v>27</v>
      </c>
      <c r="C2" s="135" t="s">
        <v>28</v>
      </c>
      <c r="D2" s="136" t="s">
        <v>29</v>
      </c>
      <c r="E2" s="136" t="s">
        <v>13</v>
      </c>
      <c r="F2" s="131" t="s">
        <v>30</v>
      </c>
      <c r="G2" s="131" t="s">
        <v>31</v>
      </c>
    </row>
    <row r="3" spans="1:12" ht="36.9" customHeight="1" x14ac:dyDescent="0.3">
      <c r="A3" s="135"/>
      <c r="B3" s="135"/>
      <c r="C3" s="135"/>
      <c r="D3" s="136"/>
      <c r="E3" s="136"/>
      <c r="F3" s="131"/>
      <c r="G3" s="131"/>
    </row>
    <row r="4" spans="1:12" x14ac:dyDescent="0.3">
      <c r="A4" s="96" t="s">
        <v>18</v>
      </c>
      <c r="B4" s="94">
        <v>1</v>
      </c>
      <c r="C4" s="66" t="s">
        <v>40</v>
      </c>
      <c r="D4" s="109">
        <v>587</v>
      </c>
      <c r="E4" s="109">
        <v>587</v>
      </c>
      <c r="F4" s="113">
        <f>E4/D4</f>
        <v>1</v>
      </c>
      <c r="G4" s="110"/>
    </row>
    <row r="5" spans="1:12" x14ac:dyDescent="0.3">
      <c r="A5" s="96" t="s">
        <v>18</v>
      </c>
      <c r="B5" s="94">
        <v>2</v>
      </c>
      <c r="C5" s="66" t="s">
        <v>41</v>
      </c>
      <c r="D5" s="109">
        <v>396</v>
      </c>
      <c r="E5" s="109">
        <v>396</v>
      </c>
      <c r="F5" s="113">
        <f t="shared" ref="F5:F9" si="0">E5/D5</f>
        <v>1</v>
      </c>
      <c r="G5" s="110"/>
    </row>
    <row r="6" spans="1:12" x14ac:dyDescent="0.3">
      <c r="A6" s="96" t="s">
        <v>18</v>
      </c>
      <c r="B6" s="94">
        <v>3</v>
      </c>
      <c r="C6" s="66" t="s">
        <v>34</v>
      </c>
      <c r="D6" s="109">
        <v>288</v>
      </c>
      <c r="E6" s="109">
        <v>288</v>
      </c>
      <c r="F6" s="113">
        <f t="shared" si="0"/>
        <v>1</v>
      </c>
      <c r="G6" s="110"/>
    </row>
    <row r="7" spans="1:12" x14ac:dyDescent="0.3">
      <c r="A7" s="96" t="s">
        <v>18</v>
      </c>
      <c r="B7" s="94">
        <v>4</v>
      </c>
      <c r="C7" s="66" t="s">
        <v>35</v>
      </c>
      <c r="D7" s="109">
        <v>161</v>
      </c>
      <c r="E7" s="109">
        <v>161</v>
      </c>
      <c r="F7" s="114">
        <f t="shared" si="0"/>
        <v>1</v>
      </c>
      <c r="G7" s="110"/>
    </row>
    <row r="8" spans="1:12" x14ac:dyDescent="0.3">
      <c r="A8" s="96" t="s">
        <v>18</v>
      </c>
      <c r="B8" s="94">
        <v>5</v>
      </c>
      <c r="C8" s="66" t="s">
        <v>36</v>
      </c>
      <c r="D8" s="109">
        <v>313</v>
      </c>
      <c r="E8" s="109">
        <v>313</v>
      </c>
      <c r="F8" s="114">
        <f t="shared" si="0"/>
        <v>1</v>
      </c>
      <c r="G8" s="110"/>
    </row>
    <row r="9" spans="1:12" x14ac:dyDescent="0.3">
      <c r="A9" s="96" t="s">
        <v>18</v>
      </c>
      <c r="B9" s="94">
        <v>6</v>
      </c>
      <c r="C9" s="66" t="s">
        <v>42</v>
      </c>
      <c r="D9" s="109">
        <v>296</v>
      </c>
      <c r="E9" s="109">
        <v>295</v>
      </c>
      <c r="F9" s="114">
        <f t="shared" si="0"/>
        <v>0.9966216216216216</v>
      </c>
      <c r="G9" s="110"/>
    </row>
    <row r="10" spans="1:12" x14ac:dyDescent="0.3">
      <c r="A10" s="132" t="s">
        <v>38</v>
      </c>
      <c r="B10" s="133"/>
      <c r="C10" s="134"/>
      <c r="D10" s="111">
        <f>SUM(D4:D9)</f>
        <v>2041</v>
      </c>
      <c r="E10" s="111">
        <f>SUM(E4:E9)</f>
        <v>2040</v>
      </c>
      <c r="F10" s="114">
        <f>E10/D10</f>
        <v>0.99951004409603139</v>
      </c>
      <c r="G10" s="112"/>
    </row>
    <row r="12" spans="1:12" x14ac:dyDescent="0.3">
      <c r="A12" s="103"/>
    </row>
    <row r="15" spans="1:12" x14ac:dyDescent="0.3">
      <c r="J15" s="106"/>
      <c r="L15" s="105"/>
    </row>
    <row r="17" spans="10:11" x14ac:dyDescent="0.3">
      <c r="J17" s="107"/>
      <c r="K17" s="108"/>
    </row>
  </sheetData>
  <mergeCells count="8">
    <mergeCell ref="A10:C10"/>
    <mergeCell ref="G2:G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96307-71BE-4716-B282-65856F289F34}">
  <dimension ref="A1:L17"/>
  <sheetViews>
    <sheetView showGridLines="0" zoomScale="115" zoomScaleNormal="115" workbookViewId="0">
      <pane ySplit="3" topLeftCell="A4" activePane="bottomLeft" state="frozen"/>
      <selection pane="bottomLeft" activeCell="I13" sqref="I13"/>
    </sheetView>
  </sheetViews>
  <sheetFormatPr defaultRowHeight="14.4" x14ac:dyDescent="0.3"/>
  <cols>
    <col min="2" max="2" width="4.5546875" style="95" bestFit="1" customWidth="1"/>
    <col min="3" max="3" width="30.109375" style="50" bestFit="1" customWidth="1"/>
    <col min="4" max="4" width="10.5546875" customWidth="1"/>
    <col min="5" max="5" width="13.5546875" customWidth="1"/>
    <col min="7" max="7" width="9.33203125" bestFit="1" customWidth="1"/>
    <col min="10" max="10" width="16.109375" bestFit="1" customWidth="1"/>
    <col min="11" max="11" width="14.5546875" bestFit="1" customWidth="1"/>
  </cols>
  <sheetData>
    <row r="1" spans="1:12" x14ac:dyDescent="0.3">
      <c r="A1" s="104" t="s">
        <v>43</v>
      </c>
    </row>
    <row r="2" spans="1:12" x14ac:dyDescent="0.3">
      <c r="A2" s="135" t="s">
        <v>11</v>
      </c>
      <c r="B2" s="135" t="s">
        <v>27</v>
      </c>
      <c r="C2" s="135" t="s">
        <v>28</v>
      </c>
      <c r="D2" s="136" t="s">
        <v>29</v>
      </c>
      <c r="E2" s="136" t="s">
        <v>13</v>
      </c>
      <c r="F2" s="131" t="s">
        <v>30</v>
      </c>
      <c r="G2" s="131" t="s">
        <v>31</v>
      </c>
    </row>
    <row r="3" spans="1:12" ht="36.9" customHeight="1" x14ac:dyDescent="0.3">
      <c r="A3" s="135"/>
      <c r="B3" s="135"/>
      <c r="C3" s="135"/>
      <c r="D3" s="136"/>
      <c r="E3" s="136"/>
      <c r="F3" s="131"/>
      <c r="G3" s="131"/>
    </row>
    <row r="4" spans="1:12" x14ac:dyDescent="0.3">
      <c r="A4" s="96" t="s">
        <v>18</v>
      </c>
      <c r="B4" s="94">
        <v>1</v>
      </c>
      <c r="C4" s="66" t="s">
        <v>44</v>
      </c>
      <c r="D4" s="109">
        <v>587</v>
      </c>
      <c r="E4" s="109">
        <v>587</v>
      </c>
      <c r="F4" s="116">
        <f>E4/D4</f>
        <v>1</v>
      </c>
      <c r="G4" s="110"/>
    </row>
    <row r="5" spans="1:12" x14ac:dyDescent="0.3">
      <c r="A5" s="96" t="s">
        <v>18</v>
      </c>
      <c r="B5" s="94">
        <v>2</v>
      </c>
      <c r="C5" s="66" t="s">
        <v>33</v>
      </c>
      <c r="D5" s="109">
        <v>396</v>
      </c>
      <c r="E5" s="109">
        <v>396</v>
      </c>
      <c r="F5" s="116">
        <f t="shared" ref="F5:F9" si="0">E5/D5</f>
        <v>1</v>
      </c>
      <c r="G5" s="110"/>
    </row>
    <row r="6" spans="1:12" x14ac:dyDescent="0.3">
      <c r="A6" s="96" t="s">
        <v>18</v>
      </c>
      <c r="B6" s="94">
        <v>3</v>
      </c>
      <c r="C6" s="66" t="s">
        <v>34</v>
      </c>
      <c r="D6" s="109">
        <v>288</v>
      </c>
      <c r="E6" s="109">
        <v>288</v>
      </c>
      <c r="F6" s="116">
        <f t="shared" si="0"/>
        <v>1</v>
      </c>
      <c r="G6" s="110"/>
    </row>
    <row r="7" spans="1:12" x14ac:dyDescent="0.3">
      <c r="A7" s="96" t="s">
        <v>18</v>
      </c>
      <c r="B7" s="94">
        <v>4</v>
      </c>
      <c r="C7" s="66" t="s">
        <v>35</v>
      </c>
      <c r="D7" s="109">
        <v>162</v>
      </c>
      <c r="E7" s="109">
        <v>162</v>
      </c>
      <c r="F7" s="116">
        <f t="shared" si="0"/>
        <v>1</v>
      </c>
      <c r="G7" s="110"/>
    </row>
    <row r="8" spans="1:12" x14ac:dyDescent="0.3">
      <c r="A8" s="96" t="s">
        <v>18</v>
      </c>
      <c r="B8" s="94">
        <v>5</v>
      </c>
      <c r="C8" s="66" t="s">
        <v>36</v>
      </c>
      <c r="D8" s="109">
        <v>325</v>
      </c>
      <c r="E8" s="109">
        <v>325</v>
      </c>
      <c r="F8" s="116">
        <f t="shared" si="0"/>
        <v>1</v>
      </c>
      <c r="G8" s="110"/>
    </row>
    <row r="9" spans="1:12" x14ac:dyDescent="0.3">
      <c r="A9" s="96" t="s">
        <v>18</v>
      </c>
      <c r="B9" s="94">
        <v>6</v>
      </c>
      <c r="C9" s="66" t="s">
        <v>37</v>
      </c>
      <c r="D9" s="109">
        <v>273</v>
      </c>
      <c r="E9" s="109">
        <v>273</v>
      </c>
      <c r="F9" s="116">
        <f t="shared" si="0"/>
        <v>1</v>
      </c>
      <c r="G9" s="110"/>
    </row>
    <row r="10" spans="1:12" x14ac:dyDescent="0.3">
      <c r="A10" s="132" t="s">
        <v>38</v>
      </c>
      <c r="B10" s="133"/>
      <c r="C10" s="134"/>
      <c r="D10" s="111">
        <f>SUM(D4:D9)</f>
        <v>2031</v>
      </c>
      <c r="E10" s="111">
        <f>SUM(E4:E9)</f>
        <v>2031</v>
      </c>
      <c r="F10" s="115">
        <f>E10/D10</f>
        <v>1</v>
      </c>
      <c r="G10" s="112"/>
    </row>
    <row r="12" spans="1:12" x14ac:dyDescent="0.3">
      <c r="A12" s="103"/>
    </row>
    <row r="15" spans="1:12" x14ac:dyDescent="0.3">
      <c r="J15" s="106"/>
      <c r="L15" s="105"/>
    </row>
    <row r="17" spans="10:11" x14ac:dyDescent="0.3">
      <c r="J17" s="107"/>
      <c r="K17" s="108"/>
    </row>
  </sheetData>
  <mergeCells count="8">
    <mergeCell ref="G2:G3"/>
    <mergeCell ref="A10:C10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F2E60-39B8-42D7-8825-3E26FED7A151}">
  <dimension ref="A1:L17"/>
  <sheetViews>
    <sheetView showGridLines="0" zoomScale="115" zoomScaleNormal="115" workbookViewId="0">
      <pane ySplit="3" topLeftCell="A4" activePane="bottomLeft" state="frozen"/>
      <selection pane="bottomLeft" activeCell="G13" sqref="G13"/>
    </sheetView>
  </sheetViews>
  <sheetFormatPr defaultRowHeight="14.4" x14ac:dyDescent="0.3"/>
  <cols>
    <col min="2" max="2" width="4.5546875" style="95" bestFit="1" customWidth="1"/>
    <col min="3" max="3" width="30.109375" style="50" bestFit="1" customWidth="1"/>
    <col min="4" max="4" width="10.5546875" customWidth="1"/>
    <col min="5" max="5" width="13.5546875" customWidth="1"/>
    <col min="7" max="7" width="33.33203125" bestFit="1" customWidth="1"/>
    <col min="10" max="10" width="16.109375" bestFit="1" customWidth="1"/>
    <col min="11" max="11" width="14.5546875" bestFit="1" customWidth="1"/>
  </cols>
  <sheetData>
    <row r="1" spans="1:12" x14ac:dyDescent="0.3">
      <c r="A1" s="104" t="s">
        <v>45</v>
      </c>
    </row>
    <row r="2" spans="1:12" x14ac:dyDescent="0.3">
      <c r="A2" s="135" t="s">
        <v>11</v>
      </c>
      <c r="B2" s="135" t="s">
        <v>27</v>
      </c>
      <c r="C2" s="135" t="s">
        <v>28</v>
      </c>
      <c r="D2" s="136" t="s">
        <v>29</v>
      </c>
      <c r="E2" s="136" t="s">
        <v>13</v>
      </c>
      <c r="F2" s="131" t="s">
        <v>30</v>
      </c>
      <c r="G2" s="131" t="s">
        <v>31</v>
      </c>
    </row>
    <row r="3" spans="1:12" ht="36.9" customHeight="1" x14ac:dyDescent="0.3">
      <c r="A3" s="135"/>
      <c r="B3" s="135"/>
      <c r="C3" s="135"/>
      <c r="D3" s="136"/>
      <c r="E3" s="136"/>
      <c r="F3" s="131"/>
      <c r="G3" s="131"/>
    </row>
    <row r="4" spans="1:12" x14ac:dyDescent="0.3">
      <c r="A4" s="96" t="s">
        <v>18</v>
      </c>
      <c r="B4" s="94">
        <v>1</v>
      </c>
      <c r="C4" s="66" t="s">
        <v>44</v>
      </c>
      <c r="D4" s="109">
        <v>757</v>
      </c>
      <c r="E4" s="109">
        <v>757</v>
      </c>
      <c r="F4" s="116">
        <f>E4/D4</f>
        <v>1</v>
      </c>
      <c r="G4" s="110"/>
    </row>
    <row r="5" spans="1:12" x14ac:dyDescent="0.3">
      <c r="A5" s="96" t="s">
        <v>18</v>
      </c>
      <c r="B5" s="94">
        <v>2</v>
      </c>
      <c r="C5" s="66" t="s">
        <v>33</v>
      </c>
      <c r="D5" s="109">
        <v>473</v>
      </c>
      <c r="E5" s="109">
        <v>473</v>
      </c>
      <c r="F5" s="116">
        <f t="shared" ref="F5:F9" si="0">E5/D5</f>
        <v>1</v>
      </c>
      <c r="G5" s="110"/>
    </row>
    <row r="6" spans="1:12" x14ac:dyDescent="0.3">
      <c r="A6" s="96" t="s">
        <v>18</v>
      </c>
      <c r="B6" s="94">
        <v>3</v>
      </c>
      <c r="C6" s="66" t="s">
        <v>34</v>
      </c>
      <c r="D6" s="109">
        <v>288</v>
      </c>
      <c r="E6" s="109">
        <v>288</v>
      </c>
      <c r="F6" s="116">
        <f t="shared" si="0"/>
        <v>1</v>
      </c>
      <c r="G6" s="110"/>
    </row>
    <row r="7" spans="1:12" x14ac:dyDescent="0.3">
      <c r="A7" s="96" t="s">
        <v>18</v>
      </c>
      <c r="B7" s="94">
        <v>4</v>
      </c>
      <c r="C7" s="66" t="s">
        <v>35</v>
      </c>
      <c r="D7" s="109">
        <v>207</v>
      </c>
      <c r="E7" s="109">
        <v>207</v>
      </c>
      <c r="F7" s="116">
        <f t="shared" si="0"/>
        <v>1</v>
      </c>
      <c r="G7" s="110"/>
    </row>
    <row r="8" spans="1:12" x14ac:dyDescent="0.3">
      <c r="A8" s="96" t="s">
        <v>18</v>
      </c>
      <c r="B8" s="94">
        <v>5</v>
      </c>
      <c r="C8" s="66" t="s">
        <v>36</v>
      </c>
      <c r="D8" s="109">
        <v>335</v>
      </c>
      <c r="E8" s="109">
        <v>335</v>
      </c>
      <c r="F8" s="116">
        <f t="shared" si="0"/>
        <v>1</v>
      </c>
      <c r="G8" s="110"/>
    </row>
    <row r="9" spans="1:12" x14ac:dyDescent="0.3">
      <c r="A9" s="96" t="s">
        <v>18</v>
      </c>
      <c r="B9" s="94">
        <v>6</v>
      </c>
      <c r="C9" s="66" t="s">
        <v>37</v>
      </c>
      <c r="D9" s="109">
        <v>281</v>
      </c>
      <c r="E9" s="109">
        <v>281</v>
      </c>
      <c r="F9" s="116">
        <f t="shared" si="0"/>
        <v>1</v>
      </c>
      <c r="G9" s="110"/>
    </row>
    <row r="10" spans="1:12" x14ac:dyDescent="0.3">
      <c r="A10" s="132" t="s">
        <v>38</v>
      </c>
      <c r="B10" s="133"/>
      <c r="C10" s="134"/>
      <c r="D10" s="111">
        <f>SUM(D4:D9)</f>
        <v>2341</v>
      </c>
      <c r="E10" s="111">
        <f>SUM(E4:E9)</f>
        <v>2341</v>
      </c>
      <c r="F10" s="115">
        <f>E10/D10</f>
        <v>1</v>
      </c>
      <c r="G10" s="112"/>
    </row>
    <row r="12" spans="1:12" x14ac:dyDescent="0.3">
      <c r="A12" s="103"/>
    </row>
    <row r="15" spans="1:12" x14ac:dyDescent="0.3">
      <c r="J15" s="106"/>
      <c r="L15" s="105"/>
    </row>
    <row r="17" spans="10:11" x14ac:dyDescent="0.3">
      <c r="J17" s="107"/>
      <c r="K17" s="108"/>
    </row>
  </sheetData>
  <mergeCells count="8">
    <mergeCell ref="G2:G3"/>
    <mergeCell ref="A10:C10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FC46-9B29-44F6-A864-BBDB013F094B}">
  <dimension ref="A1:L1048576"/>
  <sheetViews>
    <sheetView showGridLines="0" zoomScale="115" zoomScaleNormal="115" workbookViewId="0">
      <pane ySplit="3" topLeftCell="A4" activePane="bottomLeft" state="frozen"/>
      <selection pane="bottomLeft" activeCell="G12" sqref="G12"/>
    </sheetView>
  </sheetViews>
  <sheetFormatPr defaultRowHeight="14.4" x14ac:dyDescent="0.3"/>
  <cols>
    <col min="2" max="2" width="4.5546875" style="95" bestFit="1" customWidth="1"/>
    <col min="3" max="3" width="30.109375" style="50" bestFit="1" customWidth="1"/>
    <col min="4" max="4" width="10.5546875" customWidth="1"/>
    <col min="5" max="5" width="13.5546875" customWidth="1"/>
    <col min="7" max="7" width="33.33203125" bestFit="1" customWidth="1"/>
    <col min="10" max="10" width="16.109375" bestFit="1" customWidth="1"/>
    <col min="11" max="11" width="14.5546875" bestFit="1" customWidth="1"/>
  </cols>
  <sheetData>
    <row r="1" spans="1:12" x14ac:dyDescent="0.3">
      <c r="A1" s="104" t="s">
        <v>46</v>
      </c>
    </row>
    <row r="2" spans="1:12" x14ac:dyDescent="0.3">
      <c r="A2" s="135" t="s">
        <v>11</v>
      </c>
      <c r="B2" s="135" t="s">
        <v>27</v>
      </c>
      <c r="C2" s="135" t="s">
        <v>28</v>
      </c>
      <c r="D2" s="136" t="s">
        <v>29</v>
      </c>
      <c r="E2" s="136" t="s">
        <v>13</v>
      </c>
      <c r="F2" s="131" t="s">
        <v>30</v>
      </c>
      <c r="G2" s="131" t="s">
        <v>31</v>
      </c>
    </row>
    <row r="3" spans="1:12" ht="36.9" customHeight="1" x14ac:dyDescent="0.3">
      <c r="A3" s="135"/>
      <c r="B3" s="135"/>
      <c r="C3" s="135"/>
      <c r="D3" s="136"/>
      <c r="E3" s="136"/>
      <c r="F3" s="131"/>
      <c r="G3" s="131"/>
    </row>
    <row r="4" spans="1:12" x14ac:dyDescent="0.3">
      <c r="A4" s="96" t="s">
        <v>18</v>
      </c>
      <c r="B4" s="94">
        <v>1</v>
      </c>
      <c r="C4" s="66" t="s">
        <v>44</v>
      </c>
      <c r="D4" s="109">
        <v>776</v>
      </c>
      <c r="E4" s="109">
        <v>776</v>
      </c>
      <c r="F4" s="116">
        <f>IFERROR(E4/D4,0)</f>
        <v>1</v>
      </c>
      <c r="G4" s="117" t="s">
        <v>47</v>
      </c>
    </row>
    <row r="5" spans="1:12" x14ac:dyDescent="0.3">
      <c r="A5" s="96" t="s">
        <v>18</v>
      </c>
      <c r="B5" s="94">
        <v>2</v>
      </c>
      <c r="C5" s="66" t="s">
        <v>33</v>
      </c>
      <c r="D5" s="109">
        <v>481</v>
      </c>
      <c r="E5" s="109">
        <v>481</v>
      </c>
      <c r="F5" s="116">
        <f t="shared" ref="F5:F6" si="0">IFERROR(E5/D5,0)</f>
        <v>1</v>
      </c>
      <c r="G5" s="117" t="s">
        <v>47</v>
      </c>
    </row>
    <row r="6" spans="1:12" x14ac:dyDescent="0.3">
      <c r="A6" s="96" t="s">
        <v>18</v>
      </c>
      <c r="B6" s="94">
        <v>3</v>
      </c>
      <c r="C6" s="66" t="s">
        <v>34</v>
      </c>
      <c r="D6" s="109">
        <v>332</v>
      </c>
      <c r="E6" s="109">
        <v>332</v>
      </c>
      <c r="F6" s="116">
        <f t="shared" si="0"/>
        <v>1</v>
      </c>
      <c r="G6" s="117">
        <v>46118</v>
      </c>
    </row>
    <row r="7" spans="1:12" x14ac:dyDescent="0.3">
      <c r="A7" s="96" t="s">
        <v>18</v>
      </c>
      <c r="B7" s="94">
        <v>4</v>
      </c>
      <c r="C7" s="66" t="s">
        <v>35</v>
      </c>
      <c r="D7" s="109">
        <v>209</v>
      </c>
      <c r="E7" s="109">
        <v>209</v>
      </c>
      <c r="F7" s="116">
        <f>IFERROR(E7/D7,0)</f>
        <v>1</v>
      </c>
      <c r="G7" s="117">
        <v>46118</v>
      </c>
    </row>
    <row r="8" spans="1:12" x14ac:dyDescent="0.3">
      <c r="A8" s="96" t="s">
        <v>18</v>
      </c>
      <c r="B8" s="94">
        <v>5</v>
      </c>
      <c r="C8" s="66" t="s">
        <v>36</v>
      </c>
      <c r="D8" s="109">
        <v>334</v>
      </c>
      <c r="E8" s="109">
        <v>334</v>
      </c>
      <c r="F8" s="116">
        <f t="shared" ref="F8:F9" si="1">IFERROR(E8/D8,0)</f>
        <v>1</v>
      </c>
      <c r="G8" s="117" t="s">
        <v>47</v>
      </c>
    </row>
    <row r="9" spans="1:12" x14ac:dyDescent="0.3">
      <c r="A9" s="96" t="s">
        <v>18</v>
      </c>
      <c r="B9" s="94">
        <v>6</v>
      </c>
      <c r="C9" s="66" t="s">
        <v>37</v>
      </c>
      <c r="D9" s="109">
        <v>281</v>
      </c>
      <c r="E9" s="109">
        <v>281</v>
      </c>
      <c r="F9" s="116">
        <f t="shared" si="1"/>
        <v>1</v>
      </c>
      <c r="G9" s="117">
        <v>46118</v>
      </c>
    </row>
    <row r="10" spans="1:12" x14ac:dyDescent="0.3">
      <c r="A10" s="132" t="s">
        <v>38</v>
      </c>
      <c r="B10" s="133"/>
      <c r="C10" s="134"/>
      <c r="D10" s="111">
        <f>SUM(D4:D9)</f>
        <v>2413</v>
      </c>
      <c r="E10" s="111">
        <f>SUM(E4:E9)</f>
        <v>2413</v>
      </c>
      <c r="F10" s="115">
        <f>E10/D10</f>
        <v>1</v>
      </c>
      <c r="G10" s="112"/>
    </row>
    <row r="12" spans="1:12" x14ac:dyDescent="0.3">
      <c r="A12" s="103"/>
    </row>
    <row r="15" spans="1:12" x14ac:dyDescent="0.3">
      <c r="J15" s="106"/>
      <c r="L15" s="105"/>
    </row>
    <row r="17" spans="10:11" x14ac:dyDescent="0.3">
      <c r="J17" s="107"/>
      <c r="K17" s="108"/>
    </row>
    <row r="1048576" spans="7:7" x14ac:dyDescent="0.3">
      <c r="G1048576" s="110"/>
    </row>
  </sheetData>
  <mergeCells count="8">
    <mergeCell ref="G2:G3"/>
    <mergeCell ref="A10:C10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90133-183B-4710-90F7-2E62F05956AE}">
  <dimension ref="A1:L1048576"/>
  <sheetViews>
    <sheetView showGridLines="0" tabSelected="1" zoomScale="115" zoomScaleNormal="115" workbookViewId="0">
      <pane ySplit="3" topLeftCell="A4" activePane="bottomLeft" state="frozen"/>
      <selection pane="bottomLeft" activeCell="F15" sqref="F15"/>
    </sheetView>
  </sheetViews>
  <sheetFormatPr defaultRowHeight="14.4" x14ac:dyDescent="0.3"/>
  <cols>
    <col min="2" max="2" width="4.5546875" style="95" bestFit="1" customWidth="1"/>
    <col min="3" max="3" width="30.109375" style="50" bestFit="1" customWidth="1"/>
    <col min="4" max="4" width="10.5546875" customWidth="1"/>
    <col min="5" max="5" width="13.5546875" customWidth="1"/>
    <col min="7" max="7" width="33.33203125" bestFit="1" customWidth="1"/>
    <col min="10" max="10" width="16.109375" bestFit="1" customWidth="1"/>
    <col min="11" max="11" width="14.5546875" bestFit="1" customWidth="1"/>
  </cols>
  <sheetData>
    <row r="1" spans="1:12" x14ac:dyDescent="0.3">
      <c r="A1" s="104" t="s">
        <v>48</v>
      </c>
    </row>
    <row r="2" spans="1:12" x14ac:dyDescent="0.3">
      <c r="A2" s="135" t="s">
        <v>11</v>
      </c>
      <c r="B2" s="135" t="s">
        <v>27</v>
      </c>
      <c r="C2" s="135" t="s">
        <v>28</v>
      </c>
      <c r="D2" s="136" t="s">
        <v>29</v>
      </c>
      <c r="E2" s="136" t="s">
        <v>13</v>
      </c>
      <c r="F2" s="131" t="s">
        <v>30</v>
      </c>
      <c r="G2" s="131" t="s">
        <v>31</v>
      </c>
    </row>
    <row r="3" spans="1:12" ht="36.9" customHeight="1" x14ac:dyDescent="0.3">
      <c r="A3" s="135"/>
      <c r="B3" s="135"/>
      <c r="C3" s="135"/>
      <c r="D3" s="136"/>
      <c r="E3" s="136"/>
      <c r="F3" s="131"/>
      <c r="G3" s="131"/>
    </row>
    <row r="4" spans="1:12" x14ac:dyDescent="0.3">
      <c r="A4" s="96" t="s">
        <v>18</v>
      </c>
      <c r="B4" s="94">
        <v>1</v>
      </c>
      <c r="C4" s="66" t="s">
        <v>171</v>
      </c>
      <c r="D4" s="109">
        <v>775</v>
      </c>
      <c r="E4" s="109">
        <v>775</v>
      </c>
      <c r="F4" s="116">
        <f>IFERROR(E4/D4,0)</f>
        <v>1</v>
      </c>
      <c r="G4" s="117">
        <v>46273</v>
      </c>
    </row>
    <row r="5" spans="1:12" x14ac:dyDescent="0.3">
      <c r="A5" s="96" t="s">
        <v>18</v>
      </c>
      <c r="B5" s="94">
        <v>2</v>
      </c>
      <c r="C5" s="66" t="s">
        <v>172</v>
      </c>
      <c r="D5" s="109">
        <v>520</v>
      </c>
      <c r="E5" s="109">
        <v>520</v>
      </c>
      <c r="F5" s="118">
        <f t="shared" ref="F5:F6" si="0">IFERROR(E5/D5,0)</f>
        <v>1</v>
      </c>
      <c r="G5" s="117">
        <v>46273</v>
      </c>
    </row>
    <row r="6" spans="1:12" x14ac:dyDescent="0.3">
      <c r="A6" s="96" t="s">
        <v>18</v>
      </c>
      <c r="B6" s="94">
        <v>3</v>
      </c>
      <c r="C6" s="66" t="s">
        <v>173</v>
      </c>
      <c r="D6" s="109">
        <v>332</v>
      </c>
      <c r="E6" s="109">
        <v>145</v>
      </c>
      <c r="F6" s="118">
        <f t="shared" si="0"/>
        <v>0.43674698795180722</v>
      </c>
      <c r="G6" s="117">
        <v>46273</v>
      </c>
    </row>
    <row r="7" spans="1:12" x14ac:dyDescent="0.3">
      <c r="A7" s="96" t="s">
        <v>18</v>
      </c>
      <c r="B7" s="94">
        <v>4</v>
      </c>
      <c r="C7" s="66" t="s">
        <v>174</v>
      </c>
      <c r="D7" s="109">
        <v>209</v>
      </c>
      <c r="E7" s="109">
        <v>133</v>
      </c>
      <c r="F7" s="118">
        <f>IFERROR(E7/D7,0)</f>
        <v>0.63636363636363635</v>
      </c>
      <c r="G7" s="117">
        <v>46273</v>
      </c>
    </row>
    <row r="8" spans="1:12" x14ac:dyDescent="0.3">
      <c r="A8" s="96" t="s">
        <v>18</v>
      </c>
      <c r="B8" s="94">
        <v>5</v>
      </c>
      <c r="C8" s="66" t="s">
        <v>175</v>
      </c>
      <c r="D8" s="109">
        <v>334</v>
      </c>
      <c r="E8" s="109">
        <v>334</v>
      </c>
      <c r="F8" s="118">
        <f t="shared" ref="F8:F9" si="1">IFERROR(E8/D8,0)</f>
        <v>1</v>
      </c>
      <c r="G8" s="117">
        <v>46273</v>
      </c>
    </row>
    <row r="9" spans="1:12" x14ac:dyDescent="0.3">
      <c r="A9" s="96" t="s">
        <v>18</v>
      </c>
      <c r="B9" s="94">
        <v>6</v>
      </c>
      <c r="C9" s="66" t="s">
        <v>37</v>
      </c>
      <c r="D9" s="109">
        <f>315+13</f>
        <v>328</v>
      </c>
      <c r="E9" s="109">
        <v>328</v>
      </c>
      <c r="F9" s="118">
        <f t="shared" si="1"/>
        <v>1</v>
      </c>
      <c r="G9" s="117">
        <v>46273</v>
      </c>
    </row>
    <row r="10" spans="1:12" x14ac:dyDescent="0.3">
      <c r="A10" s="132" t="s">
        <v>38</v>
      </c>
      <c r="B10" s="133"/>
      <c r="C10" s="134"/>
      <c r="D10" s="111">
        <f>SUM(D4:D9)</f>
        <v>2498</v>
      </c>
      <c r="E10" s="111">
        <f>SUM(E4:E9)</f>
        <v>2235</v>
      </c>
      <c r="F10" s="115">
        <f>E10/D10</f>
        <v>0.89471577261809443</v>
      </c>
      <c r="G10" s="112"/>
    </row>
    <row r="12" spans="1:12" x14ac:dyDescent="0.3">
      <c r="A12" s="103"/>
    </row>
    <row r="15" spans="1:12" x14ac:dyDescent="0.3">
      <c r="J15" s="106"/>
      <c r="L15" s="105"/>
    </row>
    <row r="17" spans="10:11" x14ac:dyDescent="0.3">
      <c r="J17" s="107"/>
      <c r="K17" s="108"/>
    </row>
    <row r="1048576" spans="7:7" x14ac:dyDescent="0.3">
      <c r="G1048576" s="110"/>
    </row>
  </sheetData>
  <mergeCells count="8">
    <mergeCell ref="G2:G3"/>
    <mergeCell ref="A10:C10"/>
    <mergeCell ref="A2:A3"/>
    <mergeCell ref="B2:B3"/>
    <mergeCell ref="C2:C3"/>
    <mergeCell ref="D2:D3"/>
    <mergeCell ref="E2:E3"/>
    <mergeCell ref="F2:F3"/>
  </mergeCells>
  <conditionalFormatting sqref="F4:F9">
    <cfRule type="colorScale" priority="1">
      <colorScale>
        <cfvo type="percent" val="99"/>
        <cfvo type="percent" val="100"/>
        <color rgb="FFFFFF00"/>
        <color rgb="FF63BE7B"/>
      </colorScale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909C0-7A4D-4B8D-A268-AE144728ED93}">
  <dimension ref="A2:G115"/>
  <sheetViews>
    <sheetView zoomScale="82" workbookViewId="0">
      <pane ySplit="3" topLeftCell="A93" activePane="bottomLeft" state="frozen"/>
      <selection pane="bottomLeft" activeCell="E46" sqref="E46"/>
    </sheetView>
  </sheetViews>
  <sheetFormatPr defaultRowHeight="14.4" x14ac:dyDescent="0.3"/>
  <cols>
    <col min="2" max="2" width="4.5546875" style="95" bestFit="1" customWidth="1"/>
    <col min="3" max="3" width="30.109375" style="50" bestFit="1" customWidth="1"/>
    <col min="4" max="4" width="10.5546875" customWidth="1"/>
    <col min="5" max="5" width="13.5546875" customWidth="1"/>
    <col min="7" max="7" width="9.33203125" bestFit="1" customWidth="1"/>
  </cols>
  <sheetData>
    <row r="2" spans="1:7" x14ac:dyDescent="0.3">
      <c r="A2" s="140" t="s">
        <v>49</v>
      </c>
      <c r="B2" s="140" t="s">
        <v>27</v>
      </c>
      <c r="C2" s="140" t="s">
        <v>28</v>
      </c>
      <c r="D2" s="141" t="s">
        <v>12</v>
      </c>
      <c r="E2" s="141" t="s">
        <v>13</v>
      </c>
      <c r="F2" s="137" t="s">
        <v>30</v>
      </c>
      <c r="G2" s="137" t="s">
        <v>31</v>
      </c>
    </row>
    <row r="3" spans="1:7" ht="36.9" customHeight="1" x14ac:dyDescent="0.3">
      <c r="A3" s="140"/>
      <c r="B3" s="140"/>
      <c r="C3" s="140"/>
      <c r="D3" s="141"/>
      <c r="E3" s="141"/>
      <c r="F3" s="137"/>
      <c r="G3" s="137"/>
    </row>
    <row r="4" spans="1:7" x14ac:dyDescent="0.3">
      <c r="A4" s="96" t="s">
        <v>15</v>
      </c>
      <c r="B4" s="94">
        <v>1</v>
      </c>
      <c r="C4" s="51" t="s">
        <v>50</v>
      </c>
      <c r="D4" s="58">
        <v>97</v>
      </c>
      <c r="E4" s="58">
        <v>97</v>
      </c>
      <c r="F4" s="60">
        <f>E4/D4</f>
        <v>1</v>
      </c>
      <c r="G4" s="89">
        <v>45183</v>
      </c>
    </row>
    <row r="5" spans="1:7" x14ac:dyDescent="0.3">
      <c r="A5" s="96" t="s">
        <v>15</v>
      </c>
      <c r="B5" s="94">
        <v>2</v>
      </c>
      <c r="C5" s="51" t="s">
        <v>51</v>
      </c>
      <c r="D5" s="58">
        <v>122</v>
      </c>
      <c r="E5" s="58">
        <v>0</v>
      </c>
      <c r="F5" s="60">
        <f t="shared" ref="F5:F24" si="0">E5/D5</f>
        <v>0</v>
      </c>
      <c r="G5" s="89"/>
    </row>
    <row r="6" spans="1:7" x14ac:dyDescent="0.3">
      <c r="A6" s="96" t="s">
        <v>15</v>
      </c>
      <c r="B6" s="94">
        <v>3</v>
      </c>
      <c r="C6" s="51" t="s">
        <v>52</v>
      </c>
      <c r="D6" s="58">
        <v>38</v>
      </c>
      <c r="E6" s="58">
        <v>38</v>
      </c>
      <c r="F6" s="60">
        <f t="shared" si="0"/>
        <v>1</v>
      </c>
      <c r="G6" s="89">
        <v>45183</v>
      </c>
    </row>
    <row r="7" spans="1:7" x14ac:dyDescent="0.3">
      <c r="A7" s="96" t="s">
        <v>15</v>
      </c>
      <c r="B7" s="94">
        <v>4</v>
      </c>
      <c r="C7" s="51" t="s">
        <v>53</v>
      </c>
      <c r="D7" s="58">
        <v>3</v>
      </c>
      <c r="E7" s="58">
        <v>3</v>
      </c>
      <c r="F7" s="60">
        <f t="shared" si="0"/>
        <v>1</v>
      </c>
      <c r="G7" s="89">
        <v>45183</v>
      </c>
    </row>
    <row r="8" spans="1:7" x14ac:dyDescent="0.3">
      <c r="A8" s="96" t="s">
        <v>15</v>
      </c>
      <c r="B8" s="94">
        <v>5</v>
      </c>
      <c r="C8" s="52" t="s">
        <v>54</v>
      </c>
      <c r="D8" s="58">
        <v>4</v>
      </c>
      <c r="E8" s="58">
        <v>4</v>
      </c>
      <c r="F8" s="60">
        <f t="shared" si="0"/>
        <v>1</v>
      </c>
      <c r="G8" s="89">
        <v>45183</v>
      </c>
    </row>
    <row r="9" spans="1:7" x14ac:dyDescent="0.3">
      <c r="A9" s="96" t="s">
        <v>15</v>
      </c>
      <c r="B9" s="94">
        <v>6</v>
      </c>
      <c r="C9" s="52" t="s">
        <v>55</v>
      </c>
      <c r="D9" s="58">
        <v>642</v>
      </c>
      <c r="E9" s="58">
        <v>642</v>
      </c>
      <c r="F9" s="60">
        <f t="shared" si="0"/>
        <v>1</v>
      </c>
      <c r="G9" s="89">
        <v>45191</v>
      </c>
    </row>
    <row r="10" spans="1:7" x14ac:dyDescent="0.3">
      <c r="A10" s="96" t="s">
        <v>15</v>
      </c>
      <c r="B10" s="94">
        <v>7</v>
      </c>
      <c r="C10" s="51" t="s">
        <v>56</v>
      </c>
      <c r="D10" s="58">
        <v>194</v>
      </c>
      <c r="E10" s="58">
        <v>146</v>
      </c>
      <c r="F10" s="60">
        <f t="shared" si="0"/>
        <v>0.75257731958762886</v>
      </c>
      <c r="G10" s="89">
        <v>45183</v>
      </c>
    </row>
    <row r="11" spans="1:7" x14ac:dyDescent="0.3">
      <c r="A11" s="96" t="s">
        <v>15</v>
      </c>
      <c r="B11" s="94">
        <v>8</v>
      </c>
      <c r="C11" s="52" t="s">
        <v>57</v>
      </c>
      <c r="D11" s="58">
        <v>34</v>
      </c>
      <c r="E11" s="58">
        <v>34</v>
      </c>
      <c r="F11" s="60">
        <f t="shared" si="0"/>
        <v>1</v>
      </c>
      <c r="G11" s="89"/>
    </row>
    <row r="12" spans="1:7" x14ac:dyDescent="0.3">
      <c r="A12" s="96" t="s">
        <v>15</v>
      </c>
      <c r="B12" s="94">
        <v>9</v>
      </c>
      <c r="C12" s="51" t="s">
        <v>58</v>
      </c>
      <c r="D12" s="58">
        <v>31</v>
      </c>
      <c r="E12" s="58">
        <v>31</v>
      </c>
      <c r="F12" s="60">
        <f t="shared" si="0"/>
        <v>1</v>
      </c>
      <c r="G12" s="89">
        <v>45183</v>
      </c>
    </row>
    <row r="13" spans="1:7" x14ac:dyDescent="0.3">
      <c r="A13" s="96" t="s">
        <v>15</v>
      </c>
      <c r="B13" s="94">
        <v>10</v>
      </c>
      <c r="C13" s="51" t="s">
        <v>59</v>
      </c>
      <c r="D13" s="58">
        <v>346</v>
      </c>
      <c r="E13" s="58">
        <v>279</v>
      </c>
      <c r="F13" s="60">
        <f t="shared" si="0"/>
        <v>0.80635838150289019</v>
      </c>
      <c r="G13" s="89">
        <v>45183</v>
      </c>
    </row>
    <row r="14" spans="1:7" x14ac:dyDescent="0.3">
      <c r="A14" s="96" t="s">
        <v>15</v>
      </c>
      <c r="B14" s="94">
        <v>11</v>
      </c>
      <c r="C14" s="52" t="s">
        <v>60</v>
      </c>
      <c r="D14" s="58">
        <v>61</v>
      </c>
      <c r="E14" s="58">
        <v>61</v>
      </c>
      <c r="F14" s="60">
        <f t="shared" si="0"/>
        <v>1</v>
      </c>
      <c r="G14" s="89">
        <v>45183</v>
      </c>
    </row>
    <row r="15" spans="1:7" x14ac:dyDescent="0.3">
      <c r="A15" s="96" t="s">
        <v>15</v>
      </c>
      <c r="B15" s="94">
        <v>12</v>
      </c>
      <c r="C15" s="51" t="s">
        <v>61</v>
      </c>
      <c r="D15" s="58">
        <v>22</v>
      </c>
      <c r="E15" s="58">
        <v>22</v>
      </c>
      <c r="F15" s="60">
        <f t="shared" si="0"/>
        <v>1</v>
      </c>
      <c r="G15" s="89">
        <v>45183</v>
      </c>
    </row>
    <row r="16" spans="1:7" x14ac:dyDescent="0.3">
      <c r="A16" s="96" t="s">
        <v>15</v>
      </c>
      <c r="B16" s="94">
        <v>13</v>
      </c>
      <c r="C16" s="52" t="s">
        <v>62</v>
      </c>
      <c r="D16" s="58">
        <v>410</v>
      </c>
      <c r="E16" s="58">
        <v>259</v>
      </c>
      <c r="F16" s="60">
        <f t="shared" si="0"/>
        <v>0.63170731707317074</v>
      </c>
      <c r="G16" s="89">
        <v>45183</v>
      </c>
    </row>
    <row r="17" spans="1:7" x14ac:dyDescent="0.3">
      <c r="A17" s="96" t="s">
        <v>15</v>
      </c>
      <c r="B17" s="94">
        <v>14</v>
      </c>
      <c r="C17" s="52" t="s">
        <v>63</v>
      </c>
      <c r="D17" s="58">
        <v>40</v>
      </c>
      <c r="E17" s="58">
        <v>40</v>
      </c>
      <c r="F17" s="60">
        <f t="shared" si="0"/>
        <v>1</v>
      </c>
      <c r="G17" s="89"/>
    </row>
    <row r="18" spans="1:7" x14ac:dyDescent="0.3">
      <c r="A18" s="96" t="s">
        <v>15</v>
      </c>
      <c r="B18" s="94">
        <v>15</v>
      </c>
      <c r="C18" s="52" t="s">
        <v>64</v>
      </c>
      <c r="D18" s="58">
        <v>737</v>
      </c>
      <c r="E18" s="58">
        <v>737</v>
      </c>
      <c r="F18" s="60">
        <f t="shared" si="0"/>
        <v>1</v>
      </c>
      <c r="G18" s="89">
        <v>45183</v>
      </c>
    </row>
    <row r="19" spans="1:7" x14ac:dyDescent="0.3">
      <c r="A19" s="96" t="s">
        <v>15</v>
      </c>
      <c r="B19" s="94">
        <v>16</v>
      </c>
      <c r="C19" s="52" t="s">
        <v>65</v>
      </c>
      <c r="D19" s="58">
        <v>38</v>
      </c>
      <c r="E19" s="58">
        <v>19</v>
      </c>
      <c r="F19" s="60">
        <f t="shared" si="0"/>
        <v>0.5</v>
      </c>
      <c r="G19" s="89"/>
    </row>
    <row r="20" spans="1:7" x14ac:dyDescent="0.3">
      <c r="A20" s="96" t="s">
        <v>15</v>
      </c>
      <c r="B20" s="94">
        <v>17</v>
      </c>
      <c r="C20" s="51" t="s">
        <v>66</v>
      </c>
      <c r="D20" s="58"/>
      <c r="E20" s="58"/>
      <c r="F20" s="60"/>
      <c r="G20" s="89">
        <v>45183</v>
      </c>
    </row>
    <row r="21" spans="1:7" x14ac:dyDescent="0.3">
      <c r="A21" s="96" t="s">
        <v>15</v>
      </c>
      <c r="B21" s="94">
        <v>18</v>
      </c>
      <c r="C21" s="51" t="s">
        <v>67</v>
      </c>
      <c r="D21" s="58">
        <v>39</v>
      </c>
      <c r="E21" s="58">
        <v>38</v>
      </c>
      <c r="F21" s="60">
        <f t="shared" si="0"/>
        <v>0.97435897435897434</v>
      </c>
      <c r="G21" s="89">
        <v>45183</v>
      </c>
    </row>
    <row r="22" spans="1:7" x14ac:dyDescent="0.3">
      <c r="A22" s="96" t="s">
        <v>15</v>
      </c>
      <c r="B22" s="94">
        <v>19</v>
      </c>
      <c r="C22" s="51" t="s">
        <v>68</v>
      </c>
      <c r="D22" s="58">
        <v>8</v>
      </c>
      <c r="E22" s="58">
        <v>8</v>
      </c>
      <c r="F22" s="60">
        <f t="shared" si="0"/>
        <v>1</v>
      </c>
      <c r="G22" s="89"/>
    </row>
    <row r="23" spans="1:7" x14ac:dyDescent="0.3">
      <c r="A23" s="96" t="s">
        <v>15</v>
      </c>
      <c r="B23" s="94">
        <v>20</v>
      </c>
      <c r="C23" s="51" t="s">
        <v>69</v>
      </c>
      <c r="D23" s="58">
        <v>14</v>
      </c>
      <c r="E23" s="58">
        <v>14</v>
      </c>
      <c r="F23" s="60">
        <f t="shared" si="0"/>
        <v>1</v>
      </c>
      <c r="G23" s="89">
        <v>45183</v>
      </c>
    </row>
    <row r="24" spans="1:7" x14ac:dyDescent="0.3">
      <c r="A24" s="96" t="s">
        <v>15</v>
      </c>
      <c r="B24" s="94">
        <v>21</v>
      </c>
      <c r="C24" s="51" t="s">
        <v>70</v>
      </c>
      <c r="D24" s="58">
        <v>249</v>
      </c>
      <c r="E24" s="58">
        <v>7</v>
      </c>
      <c r="F24" s="60">
        <f t="shared" si="0"/>
        <v>2.8112449799196786E-2</v>
      </c>
      <c r="G24" s="89"/>
    </row>
    <row r="25" spans="1:7" x14ac:dyDescent="0.3">
      <c r="A25" s="96" t="s">
        <v>16</v>
      </c>
      <c r="B25" s="94">
        <v>22</v>
      </c>
      <c r="C25" s="53" t="s">
        <v>71</v>
      </c>
      <c r="D25" s="59">
        <v>249</v>
      </c>
      <c r="E25" s="61">
        <v>56</v>
      </c>
      <c r="F25" s="62">
        <f>E25/D25</f>
        <v>0.22489959839357429</v>
      </c>
      <c r="G25" s="90">
        <v>45182</v>
      </c>
    </row>
    <row r="26" spans="1:7" x14ac:dyDescent="0.3">
      <c r="A26" s="96" t="s">
        <v>16</v>
      </c>
      <c r="B26" s="94">
        <v>23</v>
      </c>
      <c r="C26" s="53" t="s">
        <v>72</v>
      </c>
      <c r="D26" s="59">
        <v>253</v>
      </c>
      <c r="E26" s="61">
        <v>253</v>
      </c>
      <c r="F26" s="62">
        <f t="shared" ref="F26:F35" si="1">E26/D26</f>
        <v>1</v>
      </c>
      <c r="G26" s="90">
        <v>45182</v>
      </c>
    </row>
    <row r="27" spans="1:7" x14ac:dyDescent="0.3">
      <c r="A27" s="96" t="s">
        <v>16</v>
      </c>
      <c r="B27" s="94">
        <v>24</v>
      </c>
      <c r="C27" s="53" t="s">
        <v>73</v>
      </c>
      <c r="D27" s="59">
        <v>343</v>
      </c>
      <c r="E27" s="61">
        <v>189</v>
      </c>
      <c r="F27" s="62">
        <f t="shared" si="1"/>
        <v>0.55102040816326525</v>
      </c>
      <c r="G27" s="90">
        <v>45188</v>
      </c>
    </row>
    <row r="28" spans="1:7" x14ac:dyDescent="0.3">
      <c r="A28" s="96" t="s">
        <v>16</v>
      </c>
      <c r="B28" s="94">
        <v>25</v>
      </c>
      <c r="C28" s="53" t="s">
        <v>74</v>
      </c>
      <c r="D28" s="59">
        <v>63</v>
      </c>
      <c r="E28" s="61">
        <v>26</v>
      </c>
      <c r="F28" s="62">
        <f t="shared" si="1"/>
        <v>0.41269841269841268</v>
      </c>
      <c r="G28" s="90">
        <v>45170</v>
      </c>
    </row>
    <row r="29" spans="1:7" x14ac:dyDescent="0.3">
      <c r="A29" s="96" t="s">
        <v>16</v>
      </c>
      <c r="B29" s="94">
        <v>26</v>
      </c>
      <c r="C29" s="53" t="s">
        <v>75</v>
      </c>
      <c r="D29" s="59">
        <v>92</v>
      </c>
      <c r="E29" s="61">
        <v>92</v>
      </c>
      <c r="F29" s="62">
        <f t="shared" si="1"/>
        <v>1</v>
      </c>
      <c r="G29" s="90">
        <v>45170</v>
      </c>
    </row>
    <row r="30" spans="1:7" x14ac:dyDescent="0.3">
      <c r="A30" s="96" t="s">
        <v>16</v>
      </c>
      <c r="B30" s="94">
        <v>27</v>
      </c>
      <c r="C30" s="53" t="s">
        <v>76</v>
      </c>
      <c r="D30" s="59">
        <v>34</v>
      </c>
      <c r="E30" s="61">
        <v>34</v>
      </c>
      <c r="F30" s="62">
        <f t="shared" si="1"/>
        <v>1</v>
      </c>
      <c r="G30" s="90">
        <v>45170</v>
      </c>
    </row>
    <row r="31" spans="1:7" x14ac:dyDescent="0.3">
      <c r="A31" s="96" t="s">
        <v>16</v>
      </c>
      <c r="B31" s="94">
        <v>28</v>
      </c>
      <c r="C31" s="53" t="s">
        <v>77</v>
      </c>
      <c r="D31" s="59">
        <v>52</v>
      </c>
      <c r="E31" s="61">
        <v>52</v>
      </c>
      <c r="F31" s="62">
        <f t="shared" si="1"/>
        <v>1</v>
      </c>
      <c r="G31" s="90">
        <v>45170</v>
      </c>
    </row>
    <row r="32" spans="1:7" x14ac:dyDescent="0.3">
      <c r="A32" s="96" t="s">
        <v>16</v>
      </c>
      <c r="B32" s="94">
        <v>29</v>
      </c>
      <c r="C32" s="54" t="s">
        <v>78</v>
      </c>
      <c r="D32" s="59">
        <v>93</v>
      </c>
      <c r="E32" s="61">
        <v>93</v>
      </c>
      <c r="F32" s="62">
        <f t="shared" si="1"/>
        <v>1</v>
      </c>
      <c r="G32" s="90">
        <v>45170</v>
      </c>
    </row>
    <row r="33" spans="1:7" x14ac:dyDescent="0.3">
      <c r="A33" s="96" t="s">
        <v>16</v>
      </c>
      <c r="B33" s="94">
        <v>30</v>
      </c>
      <c r="C33" s="54" t="s">
        <v>79</v>
      </c>
      <c r="D33" s="59">
        <v>346</v>
      </c>
      <c r="E33" s="61">
        <v>293</v>
      </c>
      <c r="F33" s="62">
        <f t="shared" si="1"/>
        <v>0.84682080924855496</v>
      </c>
      <c r="G33" s="90">
        <v>45188</v>
      </c>
    </row>
    <row r="34" spans="1:7" x14ac:dyDescent="0.3">
      <c r="A34" s="96" t="s">
        <v>16</v>
      </c>
      <c r="B34" s="94">
        <v>31</v>
      </c>
      <c r="C34" s="53" t="s">
        <v>80</v>
      </c>
      <c r="D34" s="59">
        <v>55</v>
      </c>
      <c r="E34" s="61">
        <v>55</v>
      </c>
      <c r="F34" s="62">
        <f t="shared" si="1"/>
        <v>1</v>
      </c>
      <c r="G34" s="90">
        <v>45170</v>
      </c>
    </row>
    <row r="35" spans="1:7" x14ac:dyDescent="0.3">
      <c r="A35" s="96" t="s">
        <v>16</v>
      </c>
      <c r="B35" s="94">
        <v>32</v>
      </c>
      <c r="C35" s="53" t="s">
        <v>81</v>
      </c>
      <c r="D35" s="59">
        <v>29</v>
      </c>
      <c r="E35" s="61">
        <v>29</v>
      </c>
      <c r="F35" s="62">
        <f t="shared" si="1"/>
        <v>1</v>
      </c>
      <c r="G35" s="90">
        <v>45170</v>
      </c>
    </row>
    <row r="36" spans="1:7" x14ac:dyDescent="0.3">
      <c r="A36" s="96" t="s">
        <v>17</v>
      </c>
      <c r="B36" s="94">
        <v>33</v>
      </c>
      <c r="C36" s="63" t="s">
        <v>82</v>
      </c>
      <c r="D36" s="64">
        <v>1297</v>
      </c>
      <c r="E36" s="64">
        <v>63</v>
      </c>
      <c r="F36" s="65">
        <f>E36/D36</f>
        <v>4.8573631457208943E-2</v>
      </c>
      <c r="G36" s="91">
        <v>45184</v>
      </c>
    </row>
    <row r="37" spans="1:7" x14ac:dyDescent="0.3">
      <c r="A37" s="96" t="s">
        <v>17</v>
      </c>
      <c r="B37" s="94">
        <v>34</v>
      </c>
      <c r="C37" s="63" t="s">
        <v>83</v>
      </c>
      <c r="D37" s="64">
        <v>226</v>
      </c>
      <c r="E37" s="64">
        <v>148</v>
      </c>
      <c r="F37" s="65">
        <f t="shared" ref="F37:F44" si="2">E37/D37</f>
        <v>0.65486725663716816</v>
      </c>
      <c r="G37" s="91">
        <v>45184</v>
      </c>
    </row>
    <row r="38" spans="1:7" x14ac:dyDescent="0.3">
      <c r="A38" s="96" t="s">
        <v>17</v>
      </c>
      <c r="B38" s="94">
        <v>35</v>
      </c>
      <c r="C38" s="63" t="s">
        <v>84</v>
      </c>
      <c r="D38" s="64">
        <v>18</v>
      </c>
      <c r="E38" s="64">
        <v>16</v>
      </c>
      <c r="F38" s="65">
        <f t="shared" si="2"/>
        <v>0.88888888888888884</v>
      </c>
      <c r="G38" s="91">
        <v>45184</v>
      </c>
    </row>
    <row r="39" spans="1:7" x14ac:dyDescent="0.3">
      <c r="A39" s="96" t="s">
        <v>17</v>
      </c>
      <c r="B39" s="94">
        <v>36</v>
      </c>
      <c r="C39" s="63" t="s">
        <v>85</v>
      </c>
      <c r="D39" s="64">
        <v>337</v>
      </c>
      <c r="E39" s="64">
        <v>337</v>
      </c>
      <c r="F39" s="65">
        <f t="shared" si="2"/>
        <v>1</v>
      </c>
      <c r="G39" s="91">
        <v>45184</v>
      </c>
    </row>
    <row r="40" spans="1:7" x14ac:dyDescent="0.3">
      <c r="A40" s="96" t="s">
        <v>17</v>
      </c>
      <c r="B40" s="94">
        <v>37</v>
      </c>
      <c r="C40" s="63" t="s">
        <v>86</v>
      </c>
      <c r="D40" s="64">
        <v>337</v>
      </c>
      <c r="E40" s="64">
        <v>337</v>
      </c>
      <c r="F40" s="65">
        <f t="shared" si="2"/>
        <v>1</v>
      </c>
      <c r="G40" s="91">
        <v>45184</v>
      </c>
    </row>
    <row r="41" spans="1:7" x14ac:dyDescent="0.3">
      <c r="A41" s="96" t="s">
        <v>17</v>
      </c>
      <c r="B41" s="94">
        <v>38</v>
      </c>
      <c r="C41" s="63" t="s">
        <v>87</v>
      </c>
      <c r="D41" s="64">
        <v>291</v>
      </c>
      <c r="E41" s="64">
        <v>291</v>
      </c>
      <c r="F41" s="65">
        <f t="shared" si="2"/>
        <v>1</v>
      </c>
      <c r="G41" s="91">
        <v>45184</v>
      </c>
    </row>
    <row r="42" spans="1:7" x14ac:dyDescent="0.3">
      <c r="A42" s="96" t="s">
        <v>17</v>
      </c>
      <c r="B42" s="94">
        <v>39</v>
      </c>
      <c r="C42" s="63" t="s">
        <v>88</v>
      </c>
      <c r="D42" s="64">
        <v>236</v>
      </c>
      <c r="E42" s="64">
        <v>137</v>
      </c>
      <c r="F42" s="65">
        <f t="shared" si="2"/>
        <v>0.58050847457627119</v>
      </c>
      <c r="G42" s="91">
        <v>45184</v>
      </c>
    </row>
    <row r="43" spans="1:7" x14ac:dyDescent="0.3">
      <c r="A43" s="96" t="s">
        <v>17</v>
      </c>
      <c r="B43" s="94">
        <v>40</v>
      </c>
      <c r="C43" s="63" t="s">
        <v>89</v>
      </c>
      <c r="D43" s="64">
        <v>275</v>
      </c>
      <c r="E43" s="64">
        <v>215</v>
      </c>
      <c r="F43" s="65">
        <f t="shared" si="2"/>
        <v>0.78181818181818186</v>
      </c>
      <c r="G43" s="91">
        <v>45184</v>
      </c>
    </row>
    <row r="44" spans="1:7" x14ac:dyDescent="0.3">
      <c r="A44" s="96" t="s">
        <v>17</v>
      </c>
      <c r="B44" s="94">
        <v>41</v>
      </c>
      <c r="C44" s="63" t="s">
        <v>90</v>
      </c>
      <c r="D44" s="64">
        <v>144</v>
      </c>
      <c r="E44" s="64">
        <v>144</v>
      </c>
      <c r="F44" s="65">
        <f t="shared" si="2"/>
        <v>1</v>
      </c>
      <c r="G44" s="91">
        <v>45184</v>
      </c>
    </row>
    <row r="45" spans="1:7" x14ac:dyDescent="0.3">
      <c r="A45" s="96" t="s">
        <v>18</v>
      </c>
      <c r="B45" s="94">
        <v>42</v>
      </c>
      <c r="C45" s="66" t="s">
        <v>32</v>
      </c>
      <c r="D45" s="67">
        <v>532</v>
      </c>
      <c r="E45" s="67">
        <v>532</v>
      </c>
      <c r="F45" s="68">
        <f>E45/D45</f>
        <v>1</v>
      </c>
      <c r="G45" s="86">
        <v>45184</v>
      </c>
    </row>
    <row r="46" spans="1:7" x14ac:dyDescent="0.3">
      <c r="A46" s="96" t="s">
        <v>18</v>
      </c>
      <c r="B46" s="94">
        <v>43</v>
      </c>
      <c r="C46" s="66" t="s">
        <v>33</v>
      </c>
      <c r="D46" s="67">
        <v>356</v>
      </c>
      <c r="E46" s="67">
        <v>356</v>
      </c>
      <c r="F46" s="68">
        <f t="shared" ref="F46:F50" si="3">E46/D46</f>
        <v>1</v>
      </c>
      <c r="G46" s="86">
        <v>45184</v>
      </c>
    </row>
    <row r="47" spans="1:7" x14ac:dyDescent="0.3">
      <c r="A47" s="96" t="s">
        <v>18</v>
      </c>
      <c r="B47" s="94">
        <v>44</v>
      </c>
      <c r="C47" s="66" t="s">
        <v>34</v>
      </c>
      <c r="D47" s="67">
        <v>258</v>
      </c>
      <c r="E47" s="67">
        <v>258</v>
      </c>
      <c r="F47" s="68">
        <f t="shared" si="3"/>
        <v>1</v>
      </c>
      <c r="G47" s="86">
        <v>45184</v>
      </c>
    </row>
    <row r="48" spans="1:7" x14ac:dyDescent="0.3">
      <c r="A48" s="96" t="s">
        <v>18</v>
      </c>
      <c r="B48" s="94">
        <v>45</v>
      </c>
      <c r="C48" s="66" t="s">
        <v>35</v>
      </c>
      <c r="D48" s="67">
        <v>139</v>
      </c>
      <c r="E48" s="67">
        <v>139</v>
      </c>
      <c r="F48" s="68">
        <f t="shared" si="3"/>
        <v>1</v>
      </c>
      <c r="G48" s="86">
        <v>45184</v>
      </c>
    </row>
    <row r="49" spans="1:7" x14ac:dyDescent="0.3">
      <c r="A49" s="96" t="s">
        <v>18</v>
      </c>
      <c r="B49" s="94">
        <v>46</v>
      </c>
      <c r="C49" s="66" t="s">
        <v>36</v>
      </c>
      <c r="D49" s="67">
        <v>261</v>
      </c>
      <c r="E49" s="67">
        <v>261</v>
      </c>
      <c r="F49" s="68">
        <f t="shared" si="3"/>
        <v>1</v>
      </c>
      <c r="G49" s="86">
        <v>45184</v>
      </c>
    </row>
    <row r="50" spans="1:7" x14ac:dyDescent="0.3">
      <c r="A50" s="96" t="s">
        <v>18</v>
      </c>
      <c r="B50" s="94">
        <v>47</v>
      </c>
      <c r="C50" s="66" t="s">
        <v>37</v>
      </c>
      <c r="D50" s="67">
        <v>60</v>
      </c>
      <c r="E50" s="67">
        <v>60</v>
      </c>
      <c r="F50" s="68">
        <f t="shared" si="3"/>
        <v>1</v>
      </c>
      <c r="G50" s="86">
        <v>45184</v>
      </c>
    </row>
    <row r="51" spans="1:7" x14ac:dyDescent="0.3">
      <c r="A51" s="96" t="s">
        <v>19</v>
      </c>
      <c r="B51" s="94">
        <v>48</v>
      </c>
      <c r="C51" s="69" t="s">
        <v>91</v>
      </c>
      <c r="D51" s="70">
        <v>870</v>
      </c>
      <c r="E51" s="70">
        <v>536</v>
      </c>
      <c r="F51" s="71">
        <f>E51/D51</f>
        <v>0.61609195402298855</v>
      </c>
      <c r="G51" s="72"/>
    </row>
    <row r="52" spans="1:7" x14ac:dyDescent="0.3">
      <c r="A52" s="96" t="s">
        <v>19</v>
      </c>
      <c r="B52" s="94">
        <v>49</v>
      </c>
      <c r="C52" s="73" t="s">
        <v>92</v>
      </c>
      <c r="D52" s="70">
        <v>174</v>
      </c>
      <c r="E52" s="70">
        <v>0</v>
      </c>
      <c r="F52" s="71">
        <f t="shared" ref="F52:F78" si="4">E52/D52</f>
        <v>0</v>
      </c>
      <c r="G52" s="72"/>
    </row>
    <row r="53" spans="1:7" x14ac:dyDescent="0.3">
      <c r="A53" s="96" t="s">
        <v>19</v>
      </c>
      <c r="B53" s="94">
        <v>50</v>
      </c>
      <c r="C53" s="69" t="s">
        <v>93</v>
      </c>
      <c r="D53" s="70">
        <v>198</v>
      </c>
      <c r="E53" s="70">
        <v>172</v>
      </c>
      <c r="F53" s="71">
        <f t="shared" si="4"/>
        <v>0.86868686868686873</v>
      </c>
      <c r="G53" s="72"/>
    </row>
    <row r="54" spans="1:7" x14ac:dyDescent="0.3">
      <c r="A54" s="96" t="s">
        <v>19</v>
      </c>
      <c r="B54" s="94">
        <v>51</v>
      </c>
      <c r="C54" s="69" t="s">
        <v>94</v>
      </c>
      <c r="D54" s="70">
        <v>139</v>
      </c>
      <c r="E54" s="70">
        <v>120</v>
      </c>
      <c r="F54" s="71">
        <f t="shared" si="4"/>
        <v>0.86330935251798557</v>
      </c>
      <c r="G54" s="72"/>
    </row>
    <row r="55" spans="1:7" x14ac:dyDescent="0.3">
      <c r="A55" s="96" t="s">
        <v>19</v>
      </c>
      <c r="B55" s="94">
        <v>52</v>
      </c>
      <c r="C55" s="69" t="s">
        <v>95</v>
      </c>
      <c r="D55" s="70">
        <v>157</v>
      </c>
      <c r="E55" s="70">
        <v>157</v>
      </c>
      <c r="F55" s="71">
        <f t="shared" si="4"/>
        <v>1</v>
      </c>
      <c r="G55" s="72"/>
    </row>
    <row r="56" spans="1:7" x14ac:dyDescent="0.3">
      <c r="A56" s="96" t="s">
        <v>19</v>
      </c>
      <c r="B56" s="94">
        <v>53</v>
      </c>
      <c r="C56" s="73" t="s">
        <v>96</v>
      </c>
      <c r="D56" s="70">
        <v>60</v>
      </c>
      <c r="E56" s="70">
        <v>60</v>
      </c>
      <c r="F56" s="71">
        <f t="shared" si="4"/>
        <v>1</v>
      </c>
      <c r="G56" s="72"/>
    </row>
    <row r="57" spans="1:7" x14ac:dyDescent="0.3">
      <c r="A57" s="96" t="s">
        <v>19</v>
      </c>
      <c r="B57" s="94">
        <v>54</v>
      </c>
      <c r="C57" s="69" t="s">
        <v>97</v>
      </c>
      <c r="D57" s="70">
        <v>175</v>
      </c>
      <c r="E57" s="70">
        <v>175</v>
      </c>
      <c r="F57" s="71">
        <f t="shared" si="4"/>
        <v>1</v>
      </c>
      <c r="G57" s="72"/>
    </row>
    <row r="58" spans="1:7" x14ac:dyDescent="0.3">
      <c r="A58" s="96" t="s">
        <v>19</v>
      </c>
      <c r="B58" s="94">
        <v>55</v>
      </c>
      <c r="C58" s="69" t="s">
        <v>98</v>
      </c>
      <c r="D58" s="74">
        <v>0</v>
      </c>
      <c r="E58" s="70">
        <v>0</v>
      </c>
      <c r="F58" s="71">
        <v>0</v>
      </c>
      <c r="G58" s="72"/>
    </row>
    <row r="59" spans="1:7" x14ac:dyDescent="0.3">
      <c r="A59" s="96" t="s">
        <v>19</v>
      </c>
      <c r="B59" s="94">
        <v>56</v>
      </c>
      <c r="C59" s="69" t="s">
        <v>99</v>
      </c>
      <c r="D59" s="70">
        <v>86</v>
      </c>
      <c r="E59" s="70">
        <v>82</v>
      </c>
      <c r="F59" s="71">
        <f t="shared" si="4"/>
        <v>0.95348837209302328</v>
      </c>
      <c r="G59" s="72"/>
    </row>
    <row r="60" spans="1:7" x14ac:dyDescent="0.3">
      <c r="A60" s="96" t="s">
        <v>19</v>
      </c>
      <c r="B60" s="94">
        <v>57</v>
      </c>
      <c r="C60" s="73" t="s">
        <v>100</v>
      </c>
      <c r="D60" s="70">
        <v>32</v>
      </c>
      <c r="E60" s="70">
        <v>31</v>
      </c>
      <c r="F60" s="71">
        <f t="shared" si="4"/>
        <v>0.96875</v>
      </c>
      <c r="G60" s="72"/>
    </row>
    <row r="61" spans="1:7" x14ac:dyDescent="0.3">
      <c r="A61" s="96" t="s">
        <v>19</v>
      </c>
      <c r="B61" s="94">
        <v>58</v>
      </c>
      <c r="C61" s="69" t="s">
        <v>101</v>
      </c>
      <c r="D61" s="70">
        <v>73</v>
      </c>
      <c r="E61" s="70">
        <v>73</v>
      </c>
      <c r="F61" s="71">
        <f t="shared" si="4"/>
        <v>1</v>
      </c>
      <c r="G61" s="72"/>
    </row>
    <row r="62" spans="1:7" x14ac:dyDescent="0.3">
      <c r="A62" s="96" t="s">
        <v>19</v>
      </c>
      <c r="B62" s="94">
        <v>59</v>
      </c>
      <c r="C62" s="73" t="s">
        <v>102</v>
      </c>
      <c r="D62" s="70">
        <v>14</v>
      </c>
      <c r="E62" s="70">
        <v>14</v>
      </c>
      <c r="F62" s="71">
        <f t="shared" si="4"/>
        <v>1</v>
      </c>
      <c r="G62" s="72"/>
    </row>
    <row r="63" spans="1:7" x14ac:dyDescent="0.3">
      <c r="A63" s="96" t="s">
        <v>19</v>
      </c>
      <c r="B63" s="94">
        <v>60</v>
      </c>
      <c r="C63" s="73" t="s">
        <v>103</v>
      </c>
      <c r="D63" s="70">
        <v>26</v>
      </c>
      <c r="E63" s="70">
        <v>26</v>
      </c>
      <c r="F63" s="71">
        <f t="shared" si="4"/>
        <v>1</v>
      </c>
      <c r="G63" s="72"/>
    </row>
    <row r="64" spans="1:7" x14ac:dyDescent="0.3">
      <c r="A64" s="96" t="s">
        <v>19</v>
      </c>
      <c r="B64" s="94">
        <v>61</v>
      </c>
      <c r="C64" s="73" t="s">
        <v>104</v>
      </c>
      <c r="D64" s="70">
        <v>34</v>
      </c>
      <c r="E64" s="70">
        <v>34</v>
      </c>
      <c r="F64" s="71">
        <f t="shared" si="4"/>
        <v>1</v>
      </c>
      <c r="G64" s="72"/>
    </row>
    <row r="65" spans="1:7" x14ac:dyDescent="0.3">
      <c r="A65" s="96" t="s">
        <v>19</v>
      </c>
      <c r="B65" s="94">
        <v>62</v>
      </c>
      <c r="C65" s="73" t="s">
        <v>105</v>
      </c>
      <c r="D65" s="70">
        <v>14</v>
      </c>
      <c r="E65" s="70">
        <v>14</v>
      </c>
      <c r="F65" s="71">
        <f t="shared" si="4"/>
        <v>1</v>
      </c>
      <c r="G65" s="72"/>
    </row>
    <row r="66" spans="1:7" x14ac:dyDescent="0.3">
      <c r="A66" s="96" t="s">
        <v>19</v>
      </c>
      <c r="B66" s="94">
        <v>63</v>
      </c>
      <c r="C66" s="73" t="s">
        <v>106</v>
      </c>
      <c r="D66" s="70">
        <v>20</v>
      </c>
      <c r="E66" s="70">
        <v>20</v>
      </c>
      <c r="F66" s="71">
        <f t="shared" si="4"/>
        <v>1</v>
      </c>
      <c r="G66" s="72"/>
    </row>
    <row r="67" spans="1:7" x14ac:dyDescent="0.3">
      <c r="A67" s="96" t="s">
        <v>19</v>
      </c>
      <c r="B67" s="94">
        <v>64</v>
      </c>
      <c r="C67" s="73" t="s">
        <v>107</v>
      </c>
      <c r="D67" s="70">
        <v>56</v>
      </c>
      <c r="E67" s="70">
        <v>56</v>
      </c>
      <c r="F67" s="71">
        <f t="shared" si="4"/>
        <v>1</v>
      </c>
      <c r="G67" s="72"/>
    </row>
    <row r="68" spans="1:7" x14ac:dyDescent="0.3">
      <c r="A68" s="96" t="s">
        <v>19</v>
      </c>
      <c r="B68" s="94">
        <v>65</v>
      </c>
      <c r="C68" s="73" t="s">
        <v>108</v>
      </c>
      <c r="D68" s="70">
        <v>26</v>
      </c>
      <c r="E68" s="70">
        <v>26</v>
      </c>
      <c r="F68" s="71">
        <f t="shared" si="4"/>
        <v>1</v>
      </c>
      <c r="G68" s="72"/>
    </row>
    <row r="69" spans="1:7" x14ac:dyDescent="0.3">
      <c r="A69" s="96" t="s">
        <v>19</v>
      </c>
      <c r="B69" s="94">
        <v>66</v>
      </c>
      <c r="C69" s="73" t="s">
        <v>109</v>
      </c>
      <c r="D69" s="70">
        <v>16</v>
      </c>
      <c r="E69" s="70">
        <v>16</v>
      </c>
      <c r="F69" s="71">
        <f t="shared" si="4"/>
        <v>1</v>
      </c>
      <c r="G69" s="72"/>
    </row>
    <row r="70" spans="1:7" x14ac:dyDescent="0.3">
      <c r="A70" s="96" t="s">
        <v>20</v>
      </c>
      <c r="B70" s="94">
        <v>67</v>
      </c>
      <c r="C70" s="75" t="s">
        <v>110</v>
      </c>
      <c r="D70" s="76">
        <f>83+57</f>
        <v>140</v>
      </c>
      <c r="E70" s="76">
        <v>140</v>
      </c>
      <c r="F70" s="77">
        <f t="shared" si="4"/>
        <v>1</v>
      </c>
      <c r="G70" s="87">
        <v>45183</v>
      </c>
    </row>
    <row r="71" spans="1:7" x14ac:dyDescent="0.3">
      <c r="A71" s="96" t="s">
        <v>20</v>
      </c>
      <c r="B71" s="94">
        <v>68</v>
      </c>
      <c r="C71" s="75" t="s">
        <v>111</v>
      </c>
      <c r="D71" s="76">
        <v>128</v>
      </c>
      <c r="E71" s="76">
        <v>128</v>
      </c>
      <c r="F71" s="77">
        <f t="shared" si="4"/>
        <v>1</v>
      </c>
      <c r="G71" s="87">
        <v>45183</v>
      </c>
    </row>
    <row r="72" spans="1:7" x14ac:dyDescent="0.3">
      <c r="A72" s="96" t="s">
        <v>20</v>
      </c>
      <c r="B72" s="94">
        <v>69</v>
      </c>
      <c r="C72" s="75" t="s">
        <v>112</v>
      </c>
      <c r="D72" s="76">
        <f>27+3</f>
        <v>30</v>
      </c>
      <c r="E72" s="76">
        <v>30</v>
      </c>
      <c r="F72" s="77">
        <f t="shared" si="4"/>
        <v>1</v>
      </c>
      <c r="G72" s="87">
        <v>45183</v>
      </c>
    </row>
    <row r="73" spans="1:7" x14ac:dyDescent="0.3">
      <c r="A73" s="96" t="s">
        <v>20</v>
      </c>
      <c r="B73" s="94">
        <v>70</v>
      </c>
      <c r="C73" s="75" t="s">
        <v>113</v>
      </c>
      <c r="D73" s="76">
        <f>232+80</f>
        <v>312</v>
      </c>
      <c r="E73" s="76">
        <v>312</v>
      </c>
      <c r="F73" s="77">
        <f t="shared" si="4"/>
        <v>1</v>
      </c>
      <c r="G73" s="87">
        <v>45183</v>
      </c>
    </row>
    <row r="74" spans="1:7" x14ac:dyDescent="0.3">
      <c r="A74" s="96" t="s">
        <v>20</v>
      </c>
      <c r="B74" s="94">
        <v>71</v>
      </c>
      <c r="C74" s="78" t="s">
        <v>114</v>
      </c>
      <c r="D74" s="76">
        <f>75</f>
        <v>75</v>
      </c>
      <c r="E74" s="76">
        <v>75</v>
      </c>
      <c r="F74" s="77">
        <f t="shared" si="4"/>
        <v>1</v>
      </c>
      <c r="G74" s="87">
        <v>45183</v>
      </c>
    </row>
    <row r="75" spans="1:7" x14ac:dyDescent="0.3">
      <c r="A75" s="96" t="s">
        <v>20</v>
      </c>
      <c r="B75" s="94">
        <v>72</v>
      </c>
      <c r="C75" s="75" t="s">
        <v>115</v>
      </c>
      <c r="D75" s="76">
        <f>62</f>
        <v>62</v>
      </c>
      <c r="E75" s="76">
        <v>62</v>
      </c>
      <c r="F75" s="77">
        <f t="shared" si="4"/>
        <v>1</v>
      </c>
      <c r="G75" s="87">
        <v>45183</v>
      </c>
    </row>
    <row r="76" spans="1:7" x14ac:dyDescent="0.3">
      <c r="A76" s="96" t="s">
        <v>20</v>
      </c>
      <c r="B76" s="94">
        <v>73</v>
      </c>
      <c r="C76" s="75" t="s">
        <v>116</v>
      </c>
      <c r="D76" s="76">
        <f>50</f>
        <v>50</v>
      </c>
      <c r="E76" s="76">
        <v>50</v>
      </c>
      <c r="F76" s="77">
        <f t="shared" si="4"/>
        <v>1</v>
      </c>
      <c r="G76" s="87">
        <v>45183</v>
      </c>
    </row>
    <row r="77" spans="1:7" x14ac:dyDescent="0.3">
      <c r="A77" s="96" t="s">
        <v>20</v>
      </c>
      <c r="B77" s="94">
        <v>74</v>
      </c>
      <c r="C77" s="75" t="s">
        <v>117</v>
      </c>
      <c r="D77" s="76">
        <f>248</f>
        <v>248</v>
      </c>
      <c r="E77" s="76">
        <v>248</v>
      </c>
      <c r="F77" s="77">
        <f t="shared" si="4"/>
        <v>1</v>
      </c>
      <c r="G77" s="87">
        <v>45183</v>
      </c>
    </row>
    <row r="78" spans="1:7" x14ac:dyDescent="0.3">
      <c r="A78" s="96" t="s">
        <v>20</v>
      </c>
      <c r="B78" s="94">
        <v>75</v>
      </c>
      <c r="C78" s="75" t="s">
        <v>118</v>
      </c>
      <c r="D78" s="76">
        <v>114</v>
      </c>
      <c r="E78" s="76">
        <v>114</v>
      </c>
      <c r="F78" s="77">
        <f t="shared" si="4"/>
        <v>1</v>
      </c>
      <c r="G78" s="87">
        <v>45183</v>
      </c>
    </row>
    <row r="79" spans="1:7" x14ac:dyDescent="0.3">
      <c r="A79" s="96" t="s">
        <v>21</v>
      </c>
      <c r="B79" s="94">
        <v>76</v>
      </c>
      <c r="C79" s="79" t="s">
        <v>119</v>
      </c>
      <c r="D79" s="80">
        <v>253</v>
      </c>
      <c r="E79" s="80">
        <v>253</v>
      </c>
      <c r="F79" s="81">
        <f>E79/D79</f>
        <v>1</v>
      </c>
      <c r="G79" s="88">
        <v>45166</v>
      </c>
    </row>
    <row r="80" spans="1:7" x14ac:dyDescent="0.3">
      <c r="A80" s="96" t="s">
        <v>21</v>
      </c>
      <c r="B80" s="94">
        <v>77</v>
      </c>
      <c r="C80" s="79" t="s">
        <v>120</v>
      </c>
      <c r="D80" s="80">
        <v>203</v>
      </c>
      <c r="E80" s="80">
        <v>203</v>
      </c>
      <c r="F80" s="81">
        <f t="shared" ref="F80:F94" si="5">E80/D80</f>
        <v>1</v>
      </c>
      <c r="G80" s="88">
        <v>45166</v>
      </c>
    </row>
    <row r="81" spans="1:7" x14ac:dyDescent="0.3">
      <c r="A81" s="96" t="s">
        <v>21</v>
      </c>
      <c r="B81" s="94">
        <v>78</v>
      </c>
      <c r="C81" s="79" t="s">
        <v>121</v>
      </c>
      <c r="D81" s="80">
        <v>81</v>
      </c>
      <c r="E81" s="80">
        <v>81</v>
      </c>
      <c r="F81" s="81">
        <f t="shared" si="5"/>
        <v>1</v>
      </c>
      <c r="G81" s="88">
        <v>45166</v>
      </c>
    </row>
    <row r="82" spans="1:7" x14ac:dyDescent="0.3">
      <c r="A82" s="96" t="s">
        <v>21</v>
      </c>
      <c r="B82" s="94">
        <v>79</v>
      </c>
      <c r="C82" s="79" t="s">
        <v>122</v>
      </c>
      <c r="D82" s="80">
        <v>24</v>
      </c>
      <c r="E82" s="80">
        <v>24</v>
      </c>
      <c r="F82" s="81">
        <f t="shared" si="5"/>
        <v>1</v>
      </c>
      <c r="G82" s="88">
        <v>45166</v>
      </c>
    </row>
    <row r="83" spans="1:7" x14ac:dyDescent="0.3">
      <c r="A83" s="96" t="s">
        <v>21</v>
      </c>
      <c r="B83" s="94">
        <v>80</v>
      </c>
      <c r="C83" s="79" t="s">
        <v>123</v>
      </c>
      <c r="D83" s="80">
        <v>36</v>
      </c>
      <c r="E83" s="80">
        <v>36</v>
      </c>
      <c r="F83" s="81">
        <f t="shared" si="5"/>
        <v>1</v>
      </c>
      <c r="G83" s="88">
        <v>45166</v>
      </c>
    </row>
    <row r="84" spans="1:7" x14ac:dyDescent="0.3">
      <c r="A84" s="96" t="s">
        <v>21</v>
      </c>
      <c r="B84" s="94">
        <v>81</v>
      </c>
      <c r="C84" s="79" t="s">
        <v>124</v>
      </c>
      <c r="D84" s="80">
        <v>65</v>
      </c>
      <c r="E84" s="80">
        <v>65</v>
      </c>
      <c r="F84" s="81">
        <f t="shared" si="5"/>
        <v>1</v>
      </c>
      <c r="G84" s="88">
        <v>45166</v>
      </c>
    </row>
    <row r="85" spans="1:7" x14ac:dyDescent="0.3">
      <c r="A85" s="96" t="s">
        <v>21</v>
      </c>
      <c r="B85" s="94">
        <v>82</v>
      </c>
      <c r="C85" s="79" t="s">
        <v>125</v>
      </c>
      <c r="D85" s="80">
        <v>103</v>
      </c>
      <c r="E85" s="80">
        <v>103</v>
      </c>
      <c r="F85" s="81">
        <f t="shared" si="5"/>
        <v>1</v>
      </c>
      <c r="G85" s="88">
        <v>45166</v>
      </c>
    </row>
    <row r="86" spans="1:7" x14ac:dyDescent="0.3">
      <c r="A86" s="96" t="s">
        <v>21</v>
      </c>
      <c r="B86" s="94">
        <v>83</v>
      </c>
      <c r="C86" s="79" t="s">
        <v>126</v>
      </c>
      <c r="D86" s="80">
        <v>28</v>
      </c>
      <c r="E86" s="80">
        <v>28</v>
      </c>
      <c r="F86" s="81">
        <f t="shared" si="5"/>
        <v>1</v>
      </c>
      <c r="G86" s="88">
        <v>45166</v>
      </c>
    </row>
    <row r="87" spans="1:7" x14ac:dyDescent="0.3">
      <c r="A87" s="96" t="s">
        <v>21</v>
      </c>
      <c r="B87" s="94">
        <v>84</v>
      </c>
      <c r="C87" s="79" t="s">
        <v>127</v>
      </c>
      <c r="D87" s="80">
        <v>21</v>
      </c>
      <c r="E87" s="80">
        <v>21</v>
      </c>
      <c r="F87" s="81">
        <f t="shared" si="5"/>
        <v>1</v>
      </c>
      <c r="G87" s="88">
        <v>45166</v>
      </c>
    </row>
    <row r="88" spans="1:7" x14ac:dyDescent="0.3">
      <c r="A88" s="96" t="s">
        <v>21</v>
      </c>
      <c r="B88" s="94">
        <v>85</v>
      </c>
      <c r="C88" s="79" t="s">
        <v>128</v>
      </c>
      <c r="D88" s="80">
        <v>35</v>
      </c>
      <c r="E88" s="80">
        <v>35</v>
      </c>
      <c r="F88" s="81">
        <f t="shared" si="5"/>
        <v>1</v>
      </c>
      <c r="G88" s="88">
        <v>45166</v>
      </c>
    </row>
    <row r="89" spans="1:7" x14ac:dyDescent="0.3">
      <c r="A89" s="96" t="s">
        <v>21</v>
      </c>
      <c r="B89" s="94">
        <v>86</v>
      </c>
      <c r="C89" s="79" t="s">
        <v>129</v>
      </c>
      <c r="D89" s="80">
        <v>6</v>
      </c>
      <c r="E89" s="80">
        <v>6</v>
      </c>
      <c r="F89" s="81">
        <f t="shared" si="5"/>
        <v>1</v>
      </c>
      <c r="G89" s="88">
        <v>45166</v>
      </c>
    </row>
    <row r="90" spans="1:7" x14ac:dyDescent="0.3">
      <c r="A90" s="96" t="s">
        <v>21</v>
      </c>
      <c r="B90" s="94">
        <v>87</v>
      </c>
      <c r="C90" s="79" t="s">
        <v>130</v>
      </c>
      <c r="D90" s="80">
        <v>32</v>
      </c>
      <c r="E90" s="80">
        <v>32</v>
      </c>
      <c r="F90" s="81">
        <f t="shared" si="5"/>
        <v>1</v>
      </c>
      <c r="G90" s="88">
        <v>45150</v>
      </c>
    </row>
    <row r="91" spans="1:7" x14ac:dyDescent="0.3">
      <c r="A91" s="96" t="s">
        <v>21</v>
      </c>
      <c r="B91" s="94">
        <v>88</v>
      </c>
      <c r="C91" s="79" t="s">
        <v>131</v>
      </c>
      <c r="D91" s="80">
        <v>19</v>
      </c>
      <c r="E91" s="80">
        <v>19</v>
      </c>
      <c r="F91" s="81">
        <f t="shared" si="5"/>
        <v>1</v>
      </c>
      <c r="G91" s="88">
        <v>45166</v>
      </c>
    </row>
    <row r="92" spans="1:7" x14ac:dyDescent="0.3">
      <c r="A92" s="96" t="s">
        <v>21</v>
      </c>
      <c r="B92" s="94">
        <v>89</v>
      </c>
      <c r="C92" s="79" t="s">
        <v>132</v>
      </c>
      <c r="D92" s="80">
        <v>47</v>
      </c>
      <c r="E92" s="80">
        <v>47</v>
      </c>
      <c r="F92" s="81">
        <f t="shared" si="5"/>
        <v>1</v>
      </c>
      <c r="G92" s="88">
        <v>45166</v>
      </c>
    </row>
    <row r="93" spans="1:7" x14ac:dyDescent="0.3">
      <c r="A93" s="96" t="s">
        <v>21</v>
      </c>
      <c r="B93" s="94">
        <v>90</v>
      </c>
      <c r="C93" s="79" t="s">
        <v>133</v>
      </c>
      <c r="D93" s="80">
        <v>176</v>
      </c>
      <c r="E93" s="80">
        <v>176</v>
      </c>
      <c r="F93" s="81">
        <f t="shared" si="5"/>
        <v>1</v>
      </c>
      <c r="G93" s="88">
        <v>45164</v>
      </c>
    </row>
    <row r="94" spans="1:7" x14ac:dyDescent="0.3">
      <c r="A94" s="96" t="s">
        <v>21</v>
      </c>
      <c r="B94" s="94">
        <v>91</v>
      </c>
      <c r="C94" s="79" t="s">
        <v>134</v>
      </c>
      <c r="D94" s="80">
        <v>6</v>
      </c>
      <c r="E94" s="80">
        <v>6</v>
      </c>
      <c r="F94" s="81">
        <f t="shared" si="5"/>
        <v>1</v>
      </c>
      <c r="G94" s="88">
        <v>45166</v>
      </c>
    </row>
    <row r="95" spans="1:7" x14ac:dyDescent="0.3">
      <c r="A95" s="96" t="s">
        <v>22</v>
      </c>
      <c r="B95" s="94">
        <v>92</v>
      </c>
      <c r="C95" s="82" t="s">
        <v>135</v>
      </c>
      <c r="D95" s="83">
        <v>26</v>
      </c>
      <c r="E95" s="83">
        <v>26</v>
      </c>
      <c r="F95" s="84">
        <f>E95/D95</f>
        <v>1</v>
      </c>
      <c r="G95" s="85"/>
    </row>
    <row r="96" spans="1:7" x14ac:dyDescent="0.3">
      <c r="A96" s="96" t="s">
        <v>22</v>
      </c>
      <c r="B96" s="94">
        <v>93</v>
      </c>
      <c r="C96" s="82" t="s">
        <v>136</v>
      </c>
      <c r="D96" s="83">
        <v>8</v>
      </c>
      <c r="E96" s="83">
        <v>8</v>
      </c>
      <c r="F96" s="84">
        <f t="shared" ref="F96:F114" si="6">E96/D96</f>
        <v>1</v>
      </c>
      <c r="G96" s="85"/>
    </row>
    <row r="97" spans="1:7" x14ac:dyDescent="0.3">
      <c r="A97" s="96" t="s">
        <v>22</v>
      </c>
      <c r="B97" s="94">
        <v>94</v>
      </c>
      <c r="C97" s="82" t="s">
        <v>137</v>
      </c>
      <c r="D97" s="83">
        <v>8</v>
      </c>
      <c r="E97" s="83">
        <v>2</v>
      </c>
      <c r="F97" s="84">
        <f t="shared" si="6"/>
        <v>0.25</v>
      </c>
      <c r="G97" s="85"/>
    </row>
    <row r="98" spans="1:7" x14ac:dyDescent="0.3">
      <c r="A98" s="96" t="s">
        <v>22</v>
      </c>
      <c r="B98" s="94">
        <v>95</v>
      </c>
      <c r="C98" s="82" t="s">
        <v>138</v>
      </c>
      <c r="D98" s="83">
        <v>7</v>
      </c>
      <c r="E98" s="83">
        <v>7</v>
      </c>
      <c r="F98" s="84">
        <f t="shared" si="6"/>
        <v>1</v>
      </c>
      <c r="G98" s="85"/>
    </row>
    <row r="99" spans="1:7" x14ac:dyDescent="0.3">
      <c r="A99" s="96" t="s">
        <v>22</v>
      </c>
      <c r="B99" s="94">
        <v>96</v>
      </c>
      <c r="C99" s="82" t="s">
        <v>139</v>
      </c>
      <c r="D99" s="83">
        <v>9</v>
      </c>
      <c r="E99" s="83">
        <v>0</v>
      </c>
      <c r="F99" s="84">
        <f t="shared" si="6"/>
        <v>0</v>
      </c>
      <c r="G99" s="85"/>
    </row>
    <row r="100" spans="1:7" x14ac:dyDescent="0.3">
      <c r="A100" s="96" t="s">
        <v>22</v>
      </c>
      <c r="B100" s="94">
        <v>97</v>
      </c>
      <c r="C100" s="82" t="s">
        <v>140</v>
      </c>
      <c r="D100" s="83">
        <v>10</v>
      </c>
      <c r="E100" s="83">
        <v>4</v>
      </c>
      <c r="F100" s="84">
        <f t="shared" si="6"/>
        <v>0.4</v>
      </c>
      <c r="G100" s="85"/>
    </row>
    <row r="101" spans="1:7" x14ac:dyDescent="0.3">
      <c r="A101" s="96" t="s">
        <v>22</v>
      </c>
      <c r="B101" s="94">
        <v>98</v>
      </c>
      <c r="C101" s="82" t="s">
        <v>141</v>
      </c>
      <c r="D101" s="83">
        <v>8</v>
      </c>
      <c r="E101" s="83">
        <v>8</v>
      </c>
      <c r="F101" s="84">
        <f t="shared" si="6"/>
        <v>1</v>
      </c>
      <c r="G101" s="85"/>
    </row>
    <row r="102" spans="1:7" x14ac:dyDescent="0.3">
      <c r="A102" s="96" t="s">
        <v>22</v>
      </c>
      <c r="B102" s="94">
        <v>99</v>
      </c>
      <c r="C102" s="82" t="s">
        <v>142</v>
      </c>
      <c r="D102" s="83">
        <v>16</v>
      </c>
      <c r="E102" s="83">
        <v>16</v>
      </c>
      <c r="F102" s="84">
        <f t="shared" si="6"/>
        <v>1</v>
      </c>
      <c r="G102" s="85"/>
    </row>
    <row r="103" spans="1:7" x14ac:dyDescent="0.3">
      <c r="A103" s="96" t="s">
        <v>22</v>
      </c>
      <c r="B103" s="94">
        <v>100</v>
      </c>
      <c r="C103" s="82" t="s">
        <v>143</v>
      </c>
      <c r="D103" s="83">
        <v>20</v>
      </c>
      <c r="E103" s="83">
        <v>20</v>
      </c>
      <c r="F103" s="84">
        <f t="shared" si="6"/>
        <v>1</v>
      </c>
      <c r="G103" s="85"/>
    </row>
    <row r="104" spans="1:7" x14ac:dyDescent="0.3">
      <c r="A104" s="96" t="s">
        <v>22</v>
      </c>
      <c r="B104" s="94">
        <v>101</v>
      </c>
      <c r="C104" s="82" t="s">
        <v>144</v>
      </c>
      <c r="D104" s="83">
        <v>22</v>
      </c>
      <c r="E104" s="83">
        <v>0</v>
      </c>
      <c r="F104" s="84">
        <f t="shared" si="6"/>
        <v>0</v>
      </c>
      <c r="G104" s="85"/>
    </row>
    <row r="105" spans="1:7" x14ac:dyDescent="0.3">
      <c r="A105" s="96" t="s">
        <v>22</v>
      </c>
      <c r="B105" s="94">
        <v>102</v>
      </c>
      <c r="C105" s="82" t="s">
        <v>145</v>
      </c>
      <c r="D105" s="83">
        <v>5</v>
      </c>
      <c r="E105" s="83">
        <v>5</v>
      </c>
      <c r="F105" s="84">
        <f t="shared" si="6"/>
        <v>1</v>
      </c>
      <c r="G105" s="85"/>
    </row>
    <row r="106" spans="1:7" x14ac:dyDescent="0.3">
      <c r="A106" s="96" t="s">
        <v>22</v>
      </c>
      <c r="B106" s="94">
        <v>103</v>
      </c>
      <c r="C106" s="82" t="s">
        <v>146</v>
      </c>
      <c r="D106" s="83">
        <v>0</v>
      </c>
      <c r="E106" s="83">
        <v>0</v>
      </c>
      <c r="F106" s="84">
        <v>0</v>
      </c>
      <c r="G106" s="85"/>
    </row>
    <row r="107" spans="1:7" x14ac:dyDescent="0.3">
      <c r="A107" s="96" t="s">
        <v>22</v>
      </c>
      <c r="B107" s="94">
        <v>104</v>
      </c>
      <c r="C107" s="82" t="s">
        <v>147</v>
      </c>
      <c r="D107" s="83">
        <v>0</v>
      </c>
      <c r="E107" s="83">
        <v>0</v>
      </c>
      <c r="F107" s="84">
        <v>0</v>
      </c>
      <c r="G107" s="85"/>
    </row>
    <row r="108" spans="1:7" x14ac:dyDescent="0.3">
      <c r="A108" s="96" t="s">
        <v>22</v>
      </c>
      <c r="B108" s="94">
        <v>105</v>
      </c>
      <c r="C108" s="82" t="s">
        <v>148</v>
      </c>
      <c r="D108" s="83">
        <v>6</v>
      </c>
      <c r="E108" s="83">
        <v>0</v>
      </c>
      <c r="F108" s="84">
        <f t="shared" si="6"/>
        <v>0</v>
      </c>
      <c r="G108" s="85"/>
    </row>
    <row r="109" spans="1:7" x14ac:dyDescent="0.3">
      <c r="A109" s="96" t="s">
        <v>22</v>
      </c>
      <c r="B109" s="94">
        <v>106</v>
      </c>
      <c r="C109" s="82" t="s">
        <v>149</v>
      </c>
      <c r="D109" s="83">
        <v>4</v>
      </c>
      <c r="E109" s="83">
        <v>4</v>
      </c>
      <c r="F109" s="84">
        <f t="shared" si="6"/>
        <v>1</v>
      </c>
      <c r="G109" s="85"/>
    </row>
    <row r="110" spans="1:7" x14ac:dyDescent="0.3">
      <c r="A110" s="96" t="s">
        <v>22</v>
      </c>
      <c r="B110" s="94">
        <v>107</v>
      </c>
      <c r="C110" s="82" t="s">
        <v>150</v>
      </c>
      <c r="D110" s="83">
        <v>10</v>
      </c>
      <c r="E110" s="83">
        <v>0</v>
      </c>
      <c r="F110" s="84">
        <f t="shared" si="6"/>
        <v>0</v>
      </c>
      <c r="G110" s="85"/>
    </row>
    <row r="111" spans="1:7" x14ac:dyDescent="0.3">
      <c r="A111" s="96" t="s">
        <v>22</v>
      </c>
      <c r="B111" s="94">
        <v>108</v>
      </c>
      <c r="C111" s="82" t="s">
        <v>151</v>
      </c>
      <c r="D111" s="83">
        <v>0</v>
      </c>
      <c r="E111" s="83">
        <v>0</v>
      </c>
      <c r="F111" s="84">
        <v>0</v>
      </c>
      <c r="G111" s="85"/>
    </row>
    <row r="112" spans="1:7" x14ac:dyDescent="0.3">
      <c r="A112" s="96" t="s">
        <v>22</v>
      </c>
      <c r="B112" s="94">
        <v>109</v>
      </c>
      <c r="C112" s="82" t="s">
        <v>152</v>
      </c>
      <c r="D112" s="83">
        <v>7</v>
      </c>
      <c r="E112" s="83">
        <v>0</v>
      </c>
      <c r="F112" s="84">
        <f t="shared" si="6"/>
        <v>0</v>
      </c>
      <c r="G112" s="85"/>
    </row>
    <row r="113" spans="1:7" x14ac:dyDescent="0.3">
      <c r="A113" s="96" t="s">
        <v>22</v>
      </c>
      <c r="B113" s="94">
        <v>110</v>
      </c>
      <c r="C113" s="82" t="s">
        <v>153</v>
      </c>
      <c r="D113" s="83">
        <v>59</v>
      </c>
      <c r="E113" s="83">
        <v>45</v>
      </c>
      <c r="F113" s="84">
        <f t="shared" si="6"/>
        <v>0.76271186440677963</v>
      </c>
      <c r="G113" s="85"/>
    </row>
    <row r="114" spans="1:7" x14ac:dyDescent="0.3">
      <c r="A114" s="96" t="s">
        <v>22</v>
      </c>
      <c r="B114" s="94">
        <v>111</v>
      </c>
      <c r="C114" s="82" t="s">
        <v>154</v>
      </c>
      <c r="D114" s="83">
        <v>16</v>
      </c>
      <c r="E114" s="83">
        <v>0</v>
      </c>
      <c r="F114" s="84">
        <f t="shared" si="6"/>
        <v>0</v>
      </c>
      <c r="G114" s="85"/>
    </row>
    <row r="115" spans="1:7" x14ac:dyDescent="0.3">
      <c r="B115" s="138" t="s">
        <v>38</v>
      </c>
      <c r="C115" s="139"/>
      <c r="D115" s="55">
        <f>SUM(D4:D114)</f>
        <v>14210</v>
      </c>
      <c r="E115" s="55">
        <f>SUM(E4:E114)</f>
        <v>10996</v>
      </c>
      <c r="F115" s="56">
        <f>E115/D115</f>
        <v>0.7738212526389866</v>
      </c>
      <c r="G115" s="57"/>
    </row>
  </sheetData>
  <mergeCells count="8">
    <mergeCell ref="G2:G3"/>
    <mergeCell ref="B115:C115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6B6A1-F450-42E5-AF9A-C42D810E9579}">
  <dimension ref="A2:G115"/>
  <sheetViews>
    <sheetView zoomScale="87" workbookViewId="0">
      <pane ySplit="3" topLeftCell="A105" activePane="bottomLeft" state="frozen"/>
      <selection pane="bottomLeft" activeCell="K26" sqref="K26"/>
    </sheetView>
  </sheetViews>
  <sheetFormatPr defaultRowHeight="14.4" x14ac:dyDescent="0.3"/>
  <cols>
    <col min="2" max="2" width="4.5546875" style="95" bestFit="1" customWidth="1"/>
    <col min="3" max="3" width="30.109375" style="50" bestFit="1" customWidth="1"/>
    <col min="4" max="4" width="10.5546875" customWidth="1"/>
    <col min="5" max="5" width="13.5546875" customWidth="1"/>
    <col min="7" max="7" width="9.33203125" bestFit="1" customWidth="1"/>
  </cols>
  <sheetData>
    <row r="2" spans="1:7" x14ac:dyDescent="0.3">
      <c r="A2" s="140" t="s">
        <v>49</v>
      </c>
      <c r="B2" s="140" t="s">
        <v>27</v>
      </c>
      <c r="C2" s="140" t="s">
        <v>28</v>
      </c>
      <c r="D2" s="141" t="s">
        <v>12</v>
      </c>
      <c r="E2" s="141" t="s">
        <v>13</v>
      </c>
      <c r="F2" s="137" t="s">
        <v>30</v>
      </c>
      <c r="G2" s="137" t="s">
        <v>31</v>
      </c>
    </row>
    <row r="3" spans="1:7" ht="36.9" customHeight="1" x14ac:dyDescent="0.3">
      <c r="A3" s="140"/>
      <c r="B3" s="140"/>
      <c r="C3" s="140"/>
      <c r="D3" s="141"/>
      <c r="E3" s="141"/>
      <c r="F3" s="137"/>
      <c r="G3" s="137"/>
    </row>
    <row r="4" spans="1:7" x14ac:dyDescent="0.3">
      <c r="A4" s="96" t="s">
        <v>15</v>
      </c>
      <c r="B4" s="94">
        <v>1</v>
      </c>
      <c r="C4" s="51" t="s">
        <v>50</v>
      </c>
      <c r="D4" s="58">
        <v>97</v>
      </c>
      <c r="E4" s="58">
        <v>97</v>
      </c>
      <c r="F4" s="60">
        <f>E4/D4</f>
        <v>1</v>
      </c>
      <c r="G4" s="89">
        <v>45183</v>
      </c>
    </row>
    <row r="5" spans="1:7" x14ac:dyDescent="0.3">
      <c r="A5" s="96" t="s">
        <v>15</v>
      </c>
      <c r="B5" s="94">
        <v>2</v>
      </c>
      <c r="C5" s="51" t="s">
        <v>51</v>
      </c>
      <c r="D5" s="58">
        <v>122</v>
      </c>
      <c r="E5" s="58">
        <v>0</v>
      </c>
      <c r="F5" s="60">
        <f t="shared" ref="F5:F24" si="0">E5/D5</f>
        <v>0</v>
      </c>
      <c r="G5" s="89"/>
    </row>
    <row r="6" spans="1:7" x14ac:dyDescent="0.3">
      <c r="A6" s="96" t="s">
        <v>15</v>
      </c>
      <c r="B6" s="94">
        <v>3</v>
      </c>
      <c r="C6" s="51" t="s">
        <v>52</v>
      </c>
      <c r="D6" s="58">
        <v>38</v>
      </c>
      <c r="E6" s="58">
        <v>38</v>
      </c>
      <c r="F6" s="60">
        <f t="shared" si="0"/>
        <v>1</v>
      </c>
      <c r="G6" s="89">
        <v>45183</v>
      </c>
    </row>
    <row r="7" spans="1:7" x14ac:dyDescent="0.3">
      <c r="A7" s="96" t="s">
        <v>15</v>
      </c>
      <c r="B7" s="94">
        <v>4</v>
      </c>
      <c r="C7" s="51" t="s">
        <v>53</v>
      </c>
      <c r="D7" s="58">
        <v>3</v>
      </c>
      <c r="E7" s="58">
        <v>3</v>
      </c>
      <c r="F7" s="60">
        <f t="shared" si="0"/>
        <v>1</v>
      </c>
      <c r="G7" s="89">
        <v>45183</v>
      </c>
    </row>
    <row r="8" spans="1:7" x14ac:dyDescent="0.3">
      <c r="A8" s="96" t="s">
        <v>15</v>
      </c>
      <c r="B8" s="94">
        <v>5</v>
      </c>
      <c r="C8" s="52" t="s">
        <v>54</v>
      </c>
      <c r="D8" s="58">
        <v>4</v>
      </c>
      <c r="E8" s="58">
        <v>4</v>
      </c>
      <c r="F8" s="60">
        <f t="shared" si="0"/>
        <v>1</v>
      </c>
      <c r="G8" s="89">
        <v>45183</v>
      </c>
    </row>
    <row r="9" spans="1:7" x14ac:dyDescent="0.3">
      <c r="A9" s="96" t="s">
        <v>15</v>
      </c>
      <c r="B9" s="94">
        <v>6</v>
      </c>
      <c r="C9" s="52" t="s">
        <v>55</v>
      </c>
      <c r="D9" s="58">
        <v>643</v>
      </c>
      <c r="E9" s="58">
        <v>538</v>
      </c>
      <c r="F9" s="60">
        <f t="shared" si="0"/>
        <v>0.83670295489891133</v>
      </c>
      <c r="G9" s="89">
        <v>45183</v>
      </c>
    </row>
    <row r="10" spans="1:7" x14ac:dyDescent="0.3">
      <c r="A10" s="96" t="s">
        <v>15</v>
      </c>
      <c r="B10" s="94">
        <v>7</v>
      </c>
      <c r="C10" s="51" t="s">
        <v>56</v>
      </c>
      <c r="D10" s="58">
        <v>194</v>
      </c>
      <c r="E10" s="58">
        <v>134</v>
      </c>
      <c r="F10" s="60">
        <f t="shared" si="0"/>
        <v>0.69072164948453607</v>
      </c>
      <c r="G10" s="89">
        <v>45183</v>
      </c>
    </row>
    <row r="11" spans="1:7" x14ac:dyDescent="0.3">
      <c r="A11" s="96" t="s">
        <v>15</v>
      </c>
      <c r="B11" s="94">
        <v>8</v>
      </c>
      <c r="C11" s="52" t="s">
        <v>57</v>
      </c>
      <c r="D11" s="58">
        <v>34</v>
      </c>
      <c r="E11" s="58">
        <v>34</v>
      </c>
      <c r="F11" s="60">
        <f t="shared" si="0"/>
        <v>1</v>
      </c>
      <c r="G11" s="89"/>
    </row>
    <row r="12" spans="1:7" x14ac:dyDescent="0.3">
      <c r="A12" s="96" t="s">
        <v>15</v>
      </c>
      <c r="B12" s="94">
        <v>9</v>
      </c>
      <c r="C12" s="51" t="s">
        <v>58</v>
      </c>
      <c r="D12" s="58">
        <v>31</v>
      </c>
      <c r="E12" s="58">
        <v>31</v>
      </c>
      <c r="F12" s="60">
        <f t="shared" si="0"/>
        <v>1</v>
      </c>
      <c r="G12" s="89">
        <v>45183</v>
      </c>
    </row>
    <row r="13" spans="1:7" x14ac:dyDescent="0.3">
      <c r="A13" s="96" t="s">
        <v>15</v>
      </c>
      <c r="B13" s="94">
        <v>10</v>
      </c>
      <c r="C13" s="51" t="s">
        <v>59</v>
      </c>
      <c r="D13" s="58">
        <v>346</v>
      </c>
      <c r="E13" s="58">
        <v>191</v>
      </c>
      <c r="F13" s="60">
        <f t="shared" si="0"/>
        <v>0.55202312138728327</v>
      </c>
      <c r="G13" s="89">
        <v>45183</v>
      </c>
    </row>
    <row r="14" spans="1:7" x14ac:dyDescent="0.3">
      <c r="A14" s="96" t="s">
        <v>15</v>
      </c>
      <c r="B14" s="94">
        <v>11</v>
      </c>
      <c r="C14" s="52" t="s">
        <v>60</v>
      </c>
      <c r="D14" s="58">
        <v>61</v>
      </c>
      <c r="E14" s="58">
        <v>61</v>
      </c>
      <c r="F14" s="60">
        <f t="shared" si="0"/>
        <v>1</v>
      </c>
      <c r="G14" s="89">
        <v>45183</v>
      </c>
    </row>
    <row r="15" spans="1:7" x14ac:dyDescent="0.3">
      <c r="A15" s="96" t="s">
        <v>15</v>
      </c>
      <c r="B15" s="94">
        <v>12</v>
      </c>
      <c r="C15" s="51" t="s">
        <v>61</v>
      </c>
      <c r="D15" s="58">
        <v>22</v>
      </c>
      <c r="E15" s="58">
        <v>22</v>
      </c>
      <c r="F15" s="60">
        <f t="shared" si="0"/>
        <v>1</v>
      </c>
      <c r="G15" s="89">
        <v>45183</v>
      </c>
    </row>
    <row r="16" spans="1:7" x14ac:dyDescent="0.3">
      <c r="A16" s="96" t="s">
        <v>15</v>
      </c>
      <c r="B16" s="94">
        <v>13</v>
      </c>
      <c r="C16" s="52" t="s">
        <v>62</v>
      </c>
      <c r="D16" s="58">
        <v>410</v>
      </c>
      <c r="E16" s="58">
        <v>193</v>
      </c>
      <c r="F16" s="60">
        <f t="shared" si="0"/>
        <v>0.47073170731707314</v>
      </c>
      <c r="G16" s="89">
        <v>45183</v>
      </c>
    </row>
    <row r="17" spans="1:7" x14ac:dyDescent="0.3">
      <c r="A17" s="96" t="s">
        <v>15</v>
      </c>
      <c r="B17" s="94">
        <v>14</v>
      </c>
      <c r="C17" s="52" t="s">
        <v>63</v>
      </c>
      <c r="D17" s="58">
        <v>38</v>
      </c>
      <c r="E17" s="58">
        <v>0</v>
      </c>
      <c r="F17" s="60">
        <f t="shared" si="0"/>
        <v>0</v>
      </c>
      <c r="G17" s="89"/>
    </row>
    <row r="18" spans="1:7" x14ac:dyDescent="0.3">
      <c r="A18" s="96" t="s">
        <v>15</v>
      </c>
      <c r="B18" s="94">
        <v>15</v>
      </c>
      <c r="C18" s="52" t="s">
        <v>64</v>
      </c>
      <c r="D18" s="58">
        <v>737</v>
      </c>
      <c r="E18" s="58">
        <v>557</v>
      </c>
      <c r="F18" s="60">
        <f t="shared" si="0"/>
        <v>0.75576662143826323</v>
      </c>
      <c r="G18" s="89">
        <v>45183</v>
      </c>
    </row>
    <row r="19" spans="1:7" x14ac:dyDescent="0.3">
      <c r="A19" s="96" t="s">
        <v>15</v>
      </c>
      <c r="B19" s="94">
        <v>16</v>
      </c>
      <c r="C19" s="52" t="s">
        <v>65</v>
      </c>
      <c r="D19" s="58">
        <v>38</v>
      </c>
      <c r="E19" s="58">
        <v>0</v>
      </c>
      <c r="F19" s="60">
        <f t="shared" si="0"/>
        <v>0</v>
      </c>
      <c r="G19" s="89"/>
    </row>
    <row r="20" spans="1:7" x14ac:dyDescent="0.3">
      <c r="A20" s="96" t="s">
        <v>15</v>
      </c>
      <c r="B20" s="94">
        <v>17</v>
      </c>
      <c r="C20" s="51" t="s">
        <v>66</v>
      </c>
      <c r="D20" s="58"/>
      <c r="E20" s="58"/>
      <c r="F20" s="60"/>
      <c r="G20" s="89">
        <v>45183</v>
      </c>
    </row>
    <row r="21" spans="1:7" x14ac:dyDescent="0.3">
      <c r="A21" s="96" t="s">
        <v>15</v>
      </c>
      <c r="B21" s="94">
        <v>18</v>
      </c>
      <c r="C21" s="51" t="s">
        <v>67</v>
      </c>
      <c r="D21" s="58">
        <v>39</v>
      </c>
      <c r="E21" s="58">
        <v>38</v>
      </c>
      <c r="F21" s="60">
        <f t="shared" si="0"/>
        <v>0.97435897435897434</v>
      </c>
      <c r="G21" s="89">
        <v>45183</v>
      </c>
    </row>
    <row r="22" spans="1:7" x14ac:dyDescent="0.3">
      <c r="A22" s="96" t="s">
        <v>15</v>
      </c>
      <c r="B22" s="94">
        <v>19</v>
      </c>
      <c r="C22" s="51" t="s">
        <v>68</v>
      </c>
      <c r="D22" s="58">
        <v>3</v>
      </c>
      <c r="E22" s="58">
        <v>0</v>
      </c>
      <c r="F22" s="60">
        <f t="shared" si="0"/>
        <v>0</v>
      </c>
      <c r="G22" s="89"/>
    </row>
    <row r="23" spans="1:7" x14ac:dyDescent="0.3">
      <c r="A23" s="96" t="s">
        <v>15</v>
      </c>
      <c r="B23" s="94">
        <v>20</v>
      </c>
      <c r="C23" s="51" t="s">
        <v>69</v>
      </c>
      <c r="D23" s="58">
        <v>14</v>
      </c>
      <c r="E23" s="58">
        <v>14</v>
      </c>
      <c r="F23" s="60">
        <f t="shared" si="0"/>
        <v>1</v>
      </c>
      <c r="G23" s="89">
        <v>45183</v>
      </c>
    </row>
    <row r="24" spans="1:7" x14ac:dyDescent="0.3">
      <c r="A24" s="96" t="s">
        <v>15</v>
      </c>
      <c r="B24" s="94">
        <v>21</v>
      </c>
      <c r="C24" s="51" t="s">
        <v>70</v>
      </c>
      <c r="D24" s="58">
        <v>249</v>
      </c>
      <c r="E24" s="58">
        <v>0</v>
      </c>
      <c r="F24" s="60">
        <f t="shared" si="0"/>
        <v>0</v>
      </c>
      <c r="G24" s="89"/>
    </row>
    <row r="25" spans="1:7" x14ac:dyDescent="0.3">
      <c r="A25" s="96" t="s">
        <v>16</v>
      </c>
      <c r="B25" s="94">
        <v>22</v>
      </c>
      <c r="C25" s="53" t="s">
        <v>71</v>
      </c>
      <c r="D25" s="59">
        <v>249</v>
      </c>
      <c r="E25" s="61">
        <v>56</v>
      </c>
      <c r="F25" s="62">
        <f>E25/D25</f>
        <v>0.22489959839357429</v>
      </c>
      <c r="G25" s="90">
        <v>45182</v>
      </c>
    </row>
    <row r="26" spans="1:7" x14ac:dyDescent="0.3">
      <c r="A26" s="96" t="s">
        <v>16</v>
      </c>
      <c r="B26" s="94">
        <v>23</v>
      </c>
      <c r="C26" s="53" t="s">
        <v>72</v>
      </c>
      <c r="D26" s="59">
        <v>253</v>
      </c>
      <c r="E26" s="61">
        <v>253</v>
      </c>
      <c r="F26" s="62">
        <f t="shared" ref="F26:F35" si="1">E26/D26</f>
        <v>1</v>
      </c>
      <c r="G26" s="90">
        <v>45182</v>
      </c>
    </row>
    <row r="27" spans="1:7" x14ac:dyDescent="0.3">
      <c r="A27" s="96" t="s">
        <v>16</v>
      </c>
      <c r="B27" s="94">
        <v>24</v>
      </c>
      <c r="C27" s="53" t="s">
        <v>73</v>
      </c>
      <c r="D27" s="59">
        <v>343</v>
      </c>
      <c r="E27" s="61">
        <v>145</v>
      </c>
      <c r="F27" s="62">
        <f t="shared" si="1"/>
        <v>0.42274052478134111</v>
      </c>
      <c r="G27" s="90">
        <v>45170</v>
      </c>
    </row>
    <row r="28" spans="1:7" x14ac:dyDescent="0.3">
      <c r="A28" s="96" t="s">
        <v>16</v>
      </c>
      <c r="B28" s="94">
        <v>25</v>
      </c>
      <c r="C28" s="53" t="s">
        <v>74</v>
      </c>
      <c r="D28" s="59">
        <v>63</v>
      </c>
      <c r="E28" s="61">
        <v>26</v>
      </c>
      <c r="F28" s="62">
        <f t="shared" si="1"/>
        <v>0.41269841269841268</v>
      </c>
      <c r="G28" s="90">
        <v>45170</v>
      </c>
    </row>
    <row r="29" spans="1:7" x14ac:dyDescent="0.3">
      <c r="A29" s="96" t="s">
        <v>16</v>
      </c>
      <c r="B29" s="94">
        <v>26</v>
      </c>
      <c r="C29" s="53" t="s">
        <v>75</v>
      </c>
      <c r="D29" s="59">
        <v>92</v>
      </c>
      <c r="E29" s="61">
        <v>92</v>
      </c>
      <c r="F29" s="62">
        <f t="shared" si="1"/>
        <v>1</v>
      </c>
      <c r="G29" s="90">
        <v>45170</v>
      </c>
    </row>
    <row r="30" spans="1:7" x14ac:dyDescent="0.3">
      <c r="A30" s="96" t="s">
        <v>16</v>
      </c>
      <c r="B30" s="94">
        <v>27</v>
      </c>
      <c r="C30" s="53" t="s">
        <v>76</v>
      </c>
      <c r="D30" s="59">
        <v>34</v>
      </c>
      <c r="E30" s="61">
        <v>34</v>
      </c>
      <c r="F30" s="62">
        <f t="shared" si="1"/>
        <v>1</v>
      </c>
      <c r="G30" s="90">
        <v>45170</v>
      </c>
    </row>
    <row r="31" spans="1:7" x14ac:dyDescent="0.3">
      <c r="A31" s="96" t="s">
        <v>16</v>
      </c>
      <c r="B31" s="94">
        <v>28</v>
      </c>
      <c r="C31" s="53" t="s">
        <v>77</v>
      </c>
      <c r="D31" s="59">
        <v>52</v>
      </c>
      <c r="E31" s="61">
        <v>52</v>
      </c>
      <c r="F31" s="62">
        <f t="shared" si="1"/>
        <v>1</v>
      </c>
      <c r="G31" s="90">
        <v>45170</v>
      </c>
    </row>
    <row r="32" spans="1:7" x14ac:dyDescent="0.3">
      <c r="A32" s="96" t="s">
        <v>16</v>
      </c>
      <c r="B32" s="94">
        <v>29</v>
      </c>
      <c r="C32" s="54" t="s">
        <v>78</v>
      </c>
      <c r="D32" s="59">
        <v>93</v>
      </c>
      <c r="E32" s="61">
        <v>93</v>
      </c>
      <c r="F32" s="62">
        <f t="shared" si="1"/>
        <v>1</v>
      </c>
      <c r="G32" s="90">
        <v>45170</v>
      </c>
    </row>
    <row r="33" spans="1:7" x14ac:dyDescent="0.3">
      <c r="A33" s="96" t="s">
        <v>16</v>
      </c>
      <c r="B33" s="94">
        <v>30</v>
      </c>
      <c r="C33" s="54" t="s">
        <v>79</v>
      </c>
      <c r="D33" s="59">
        <v>346</v>
      </c>
      <c r="E33" s="61">
        <v>265</v>
      </c>
      <c r="F33" s="62">
        <f t="shared" si="1"/>
        <v>0.76589595375722541</v>
      </c>
      <c r="G33" s="90">
        <v>45182</v>
      </c>
    </row>
    <row r="34" spans="1:7" x14ac:dyDescent="0.3">
      <c r="A34" s="96" t="s">
        <v>16</v>
      </c>
      <c r="B34" s="94">
        <v>31</v>
      </c>
      <c r="C34" s="53" t="s">
        <v>80</v>
      </c>
      <c r="D34" s="59">
        <v>55</v>
      </c>
      <c r="E34" s="61">
        <v>55</v>
      </c>
      <c r="F34" s="62">
        <f t="shared" si="1"/>
        <v>1</v>
      </c>
      <c r="G34" s="90">
        <v>45170</v>
      </c>
    </row>
    <row r="35" spans="1:7" x14ac:dyDescent="0.3">
      <c r="A35" s="96" t="s">
        <v>16</v>
      </c>
      <c r="B35" s="94">
        <v>32</v>
      </c>
      <c r="C35" s="53" t="s">
        <v>81</v>
      </c>
      <c r="D35" s="59">
        <v>29</v>
      </c>
      <c r="E35" s="61">
        <v>29</v>
      </c>
      <c r="F35" s="62">
        <f t="shared" si="1"/>
        <v>1</v>
      </c>
      <c r="G35" s="90">
        <v>45170</v>
      </c>
    </row>
    <row r="36" spans="1:7" x14ac:dyDescent="0.3">
      <c r="A36" s="96" t="s">
        <v>17</v>
      </c>
      <c r="B36" s="94">
        <v>33</v>
      </c>
      <c r="C36" s="63" t="s">
        <v>82</v>
      </c>
      <c r="D36" s="64">
        <v>1297</v>
      </c>
      <c r="E36" s="64">
        <v>63</v>
      </c>
      <c r="F36" s="65">
        <f>E36/D36</f>
        <v>4.8573631457208943E-2</v>
      </c>
      <c r="G36" s="91">
        <v>45184</v>
      </c>
    </row>
    <row r="37" spans="1:7" x14ac:dyDescent="0.3">
      <c r="A37" s="96" t="s">
        <v>17</v>
      </c>
      <c r="B37" s="94">
        <v>34</v>
      </c>
      <c r="C37" s="63" t="s">
        <v>83</v>
      </c>
      <c r="D37" s="64">
        <v>226</v>
      </c>
      <c r="E37" s="64">
        <v>148</v>
      </c>
      <c r="F37" s="65">
        <f t="shared" ref="F37:F44" si="2">E37/D37</f>
        <v>0.65486725663716816</v>
      </c>
      <c r="G37" s="91">
        <v>45184</v>
      </c>
    </row>
    <row r="38" spans="1:7" x14ac:dyDescent="0.3">
      <c r="A38" s="96" t="s">
        <v>17</v>
      </c>
      <c r="B38" s="94">
        <v>35</v>
      </c>
      <c r="C38" s="63" t="s">
        <v>84</v>
      </c>
      <c r="D38" s="64">
        <v>18</v>
      </c>
      <c r="E38" s="64">
        <v>16</v>
      </c>
      <c r="F38" s="65">
        <f t="shared" si="2"/>
        <v>0.88888888888888884</v>
      </c>
      <c r="G38" s="91">
        <v>45184</v>
      </c>
    </row>
    <row r="39" spans="1:7" x14ac:dyDescent="0.3">
      <c r="A39" s="96" t="s">
        <v>17</v>
      </c>
      <c r="B39" s="94">
        <v>36</v>
      </c>
      <c r="C39" s="63" t="s">
        <v>85</v>
      </c>
      <c r="D39" s="64">
        <v>337</v>
      </c>
      <c r="E39" s="64">
        <v>337</v>
      </c>
      <c r="F39" s="65">
        <f t="shared" si="2"/>
        <v>1</v>
      </c>
      <c r="G39" s="91">
        <v>45184</v>
      </c>
    </row>
    <row r="40" spans="1:7" x14ac:dyDescent="0.3">
      <c r="A40" s="96" t="s">
        <v>17</v>
      </c>
      <c r="B40" s="94">
        <v>37</v>
      </c>
      <c r="C40" s="63" t="s">
        <v>86</v>
      </c>
      <c r="D40" s="64">
        <v>337</v>
      </c>
      <c r="E40" s="64">
        <v>337</v>
      </c>
      <c r="F40" s="65">
        <f t="shared" si="2"/>
        <v>1</v>
      </c>
      <c r="G40" s="91">
        <v>45184</v>
      </c>
    </row>
    <row r="41" spans="1:7" x14ac:dyDescent="0.3">
      <c r="A41" s="96" t="s">
        <v>17</v>
      </c>
      <c r="B41" s="94">
        <v>38</v>
      </c>
      <c r="C41" s="63" t="s">
        <v>87</v>
      </c>
      <c r="D41" s="64">
        <v>291</v>
      </c>
      <c r="E41" s="64">
        <v>291</v>
      </c>
      <c r="F41" s="65">
        <f t="shared" si="2"/>
        <v>1</v>
      </c>
      <c r="G41" s="91">
        <v>45184</v>
      </c>
    </row>
    <row r="42" spans="1:7" x14ac:dyDescent="0.3">
      <c r="A42" s="96" t="s">
        <v>17</v>
      </c>
      <c r="B42" s="94">
        <v>39</v>
      </c>
      <c r="C42" s="63" t="s">
        <v>88</v>
      </c>
      <c r="D42" s="64">
        <v>236</v>
      </c>
      <c r="E42" s="64">
        <v>137</v>
      </c>
      <c r="F42" s="65">
        <f t="shared" si="2"/>
        <v>0.58050847457627119</v>
      </c>
      <c r="G42" s="91">
        <v>45184</v>
      </c>
    </row>
    <row r="43" spans="1:7" x14ac:dyDescent="0.3">
      <c r="A43" s="96" t="s">
        <v>17</v>
      </c>
      <c r="B43" s="94">
        <v>40</v>
      </c>
      <c r="C43" s="63" t="s">
        <v>89</v>
      </c>
      <c r="D43" s="64">
        <v>275</v>
      </c>
      <c r="E43" s="64">
        <v>215</v>
      </c>
      <c r="F43" s="65">
        <f t="shared" si="2"/>
        <v>0.78181818181818186</v>
      </c>
      <c r="G43" s="91">
        <v>45184</v>
      </c>
    </row>
    <row r="44" spans="1:7" x14ac:dyDescent="0.3">
      <c r="A44" s="96" t="s">
        <v>17</v>
      </c>
      <c r="B44" s="94">
        <v>41</v>
      </c>
      <c r="C44" s="63" t="s">
        <v>90</v>
      </c>
      <c r="D44" s="64">
        <v>144</v>
      </c>
      <c r="E44" s="64">
        <v>144</v>
      </c>
      <c r="F44" s="65">
        <f t="shared" si="2"/>
        <v>1</v>
      </c>
      <c r="G44" s="91">
        <v>45184</v>
      </c>
    </row>
    <row r="45" spans="1:7" x14ac:dyDescent="0.3">
      <c r="A45" s="96" t="s">
        <v>18</v>
      </c>
      <c r="B45" s="94">
        <v>42</v>
      </c>
      <c r="C45" s="66" t="s">
        <v>32</v>
      </c>
      <c r="D45" s="67">
        <v>536</v>
      </c>
      <c r="E45" s="67">
        <v>478</v>
      </c>
      <c r="F45" s="68">
        <f>E45/D45</f>
        <v>0.89179104477611937</v>
      </c>
      <c r="G45" s="86">
        <v>45184</v>
      </c>
    </row>
    <row r="46" spans="1:7" x14ac:dyDescent="0.3">
      <c r="A46" s="96" t="s">
        <v>18</v>
      </c>
      <c r="B46" s="94">
        <v>43</v>
      </c>
      <c r="C46" s="66" t="s">
        <v>33</v>
      </c>
      <c r="D46" s="67">
        <v>356</v>
      </c>
      <c r="E46" s="67">
        <v>143</v>
      </c>
      <c r="F46" s="68">
        <f t="shared" ref="F46:F50" si="3">E46/D46</f>
        <v>0.40168539325842695</v>
      </c>
      <c r="G46" s="86">
        <v>45184</v>
      </c>
    </row>
    <row r="47" spans="1:7" x14ac:dyDescent="0.3">
      <c r="A47" s="96" t="s">
        <v>18</v>
      </c>
      <c r="B47" s="94">
        <v>44</v>
      </c>
      <c r="C47" s="66" t="s">
        <v>34</v>
      </c>
      <c r="D47" s="67">
        <v>258</v>
      </c>
      <c r="E47" s="67">
        <v>132</v>
      </c>
      <c r="F47" s="68">
        <f t="shared" si="3"/>
        <v>0.51162790697674421</v>
      </c>
      <c r="G47" s="86">
        <v>45184</v>
      </c>
    </row>
    <row r="48" spans="1:7" x14ac:dyDescent="0.3">
      <c r="A48" s="96" t="s">
        <v>18</v>
      </c>
      <c r="B48" s="94">
        <v>45</v>
      </c>
      <c r="C48" s="66" t="s">
        <v>35</v>
      </c>
      <c r="D48" s="67">
        <v>139</v>
      </c>
      <c r="E48" s="67">
        <v>85</v>
      </c>
      <c r="F48" s="68">
        <f t="shared" si="3"/>
        <v>0.61151079136690645</v>
      </c>
      <c r="G48" s="86">
        <v>45184</v>
      </c>
    </row>
    <row r="49" spans="1:7" x14ac:dyDescent="0.3">
      <c r="A49" s="96" t="s">
        <v>18</v>
      </c>
      <c r="B49" s="94">
        <v>46</v>
      </c>
      <c r="C49" s="66" t="s">
        <v>36</v>
      </c>
      <c r="D49" s="67">
        <v>261</v>
      </c>
      <c r="E49" s="67">
        <v>261</v>
      </c>
      <c r="F49" s="68">
        <f t="shared" si="3"/>
        <v>1</v>
      </c>
      <c r="G49" s="86">
        <v>45184</v>
      </c>
    </row>
    <row r="50" spans="1:7" x14ac:dyDescent="0.3">
      <c r="A50" s="96" t="s">
        <v>18</v>
      </c>
      <c r="B50" s="94">
        <v>47</v>
      </c>
      <c r="C50" s="66" t="s">
        <v>37</v>
      </c>
      <c r="D50" s="67">
        <v>72</v>
      </c>
      <c r="E50" s="67">
        <v>42</v>
      </c>
      <c r="F50" s="68">
        <f t="shared" si="3"/>
        <v>0.58333333333333337</v>
      </c>
      <c r="G50" s="86">
        <v>45184</v>
      </c>
    </row>
    <row r="51" spans="1:7" x14ac:dyDescent="0.3">
      <c r="A51" s="96" t="s">
        <v>19</v>
      </c>
      <c r="B51" s="94">
        <v>48</v>
      </c>
      <c r="C51" s="69" t="s">
        <v>91</v>
      </c>
      <c r="D51" s="70">
        <v>870</v>
      </c>
      <c r="E51" s="70">
        <v>536</v>
      </c>
      <c r="F51" s="71">
        <f>E51/D51</f>
        <v>0.61609195402298855</v>
      </c>
      <c r="G51" s="72"/>
    </row>
    <row r="52" spans="1:7" x14ac:dyDescent="0.3">
      <c r="A52" s="96" t="s">
        <v>19</v>
      </c>
      <c r="B52" s="94">
        <v>49</v>
      </c>
      <c r="C52" s="73" t="s">
        <v>92</v>
      </c>
      <c r="D52" s="70">
        <v>174</v>
      </c>
      <c r="E52" s="70">
        <v>0</v>
      </c>
      <c r="F52" s="71">
        <f t="shared" ref="F52:F69" si="4">E52/D52</f>
        <v>0</v>
      </c>
      <c r="G52" s="72"/>
    </row>
    <row r="53" spans="1:7" x14ac:dyDescent="0.3">
      <c r="A53" s="96" t="s">
        <v>19</v>
      </c>
      <c r="B53" s="94">
        <v>50</v>
      </c>
      <c r="C53" s="69" t="s">
        <v>93</v>
      </c>
      <c r="D53" s="70">
        <v>198</v>
      </c>
      <c r="E53" s="70">
        <v>172</v>
      </c>
      <c r="F53" s="71">
        <f t="shared" si="4"/>
        <v>0.86868686868686873</v>
      </c>
      <c r="G53" s="72"/>
    </row>
    <row r="54" spans="1:7" x14ac:dyDescent="0.3">
      <c r="A54" s="96" t="s">
        <v>19</v>
      </c>
      <c r="B54" s="94">
        <v>51</v>
      </c>
      <c r="C54" s="69" t="s">
        <v>94</v>
      </c>
      <c r="D54" s="70">
        <v>139</v>
      </c>
      <c r="E54" s="70">
        <v>120</v>
      </c>
      <c r="F54" s="71">
        <f t="shared" si="4"/>
        <v>0.86330935251798557</v>
      </c>
      <c r="G54" s="72"/>
    </row>
    <row r="55" spans="1:7" x14ac:dyDescent="0.3">
      <c r="A55" s="96" t="s">
        <v>19</v>
      </c>
      <c r="B55" s="94">
        <v>52</v>
      </c>
      <c r="C55" s="69" t="s">
        <v>95</v>
      </c>
      <c r="D55" s="70">
        <v>155</v>
      </c>
      <c r="E55" s="70">
        <v>10</v>
      </c>
      <c r="F55" s="71">
        <f t="shared" si="4"/>
        <v>6.4516129032258063E-2</v>
      </c>
      <c r="G55" s="72"/>
    </row>
    <row r="56" spans="1:7" x14ac:dyDescent="0.3">
      <c r="A56" s="96" t="s">
        <v>19</v>
      </c>
      <c r="B56" s="94">
        <v>53</v>
      </c>
      <c r="C56" s="73" t="s">
        <v>96</v>
      </c>
      <c r="D56" s="70">
        <v>60</v>
      </c>
      <c r="E56" s="70">
        <v>30</v>
      </c>
      <c r="F56" s="71">
        <f t="shared" si="4"/>
        <v>0.5</v>
      </c>
      <c r="G56" s="72"/>
    </row>
    <row r="57" spans="1:7" x14ac:dyDescent="0.3">
      <c r="A57" s="96" t="s">
        <v>19</v>
      </c>
      <c r="B57" s="94">
        <v>54</v>
      </c>
      <c r="C57" s="69" t="s">
        <v>97</v>
      </c>
      <c r="D57" s="70">
        <v>172</v>
      </c>
      <c r="E57" s="70">
        <v>56</v>
      </c>
      <c r="F57" s="71">
        <f t="shared" si="4"/>
        <v>0.32558139534883723</v>
      </c>
      <c r="G57" s="72"/>
    </row>
    <row r="58" spans="1:7" x14ac:dyDescent="0.3">
      <c r="A58" s="96" t="s">
        <v>19</v>
      </c>
      <c r="B58" s="94">
        <v>55</v>
      </c>
      <c r="C58" s="69" t="s">
        <v>98</v>
      </c>
      <c r="D58" s="74">
        <v>0</v>
      </c>
      <c r="E58" s="70">
        <v>0</v>
      </c>
      <c r="F58" s="71">
        <v>0</v>
      </c>
      <c r="G58" s="72"/>
    </row>
    <row r="59" spans="1:7" x14ac:dyDescent="0.3">
      <c r="A59" s="96" t="s">
        <v>19</v>
      </c>
      <c r="B59" s="94">
        <v>56</v>
      </c>
      <c r="C59" s="69" t="s">
        <v>99</v>
      </c>
      <c r="D59" s="70">
        <v>86</v>
      </c>
      <c r="E59" s="70">
        <v>2</v>
      </c>
      <c r="F59" s="71">
        <f t="shared" si="4"/>
        <v>2.3255813953488372E-2</v>
      </c>
      <c r="G59" s="72"/>
    </row>
    <row r="60" spans="1:7" x14ac:dyDescent="0.3">
      <c r="A60" s="96" t="s">
        <v>19</v>
      </c>
      <c r="B60" s="94">
        <v>57</v>
      </c>
      <c r="C60" s="73" t="s">
        <v>100</v>
      </c>
      <c r="D60" s="70">
        <v>32</v>
      </c>
      <c r="E60" s="70">
        <v>31</v>
      </c>
      <c r="F60" s="71">
        <f t="shared" si="4"/>
        <v>0.96875</v>
      </c>
      <c r="G60" s="72"/>
    </row>
    <row r="61" spans="1:7" x14ac:dyDescent="0.3">
      <c r="A61" s="96" t="s">
        <v>19</v>
      </c>
      <c r="B61" s="94">
        <v>58</v>
      </c>
      <c r="C61" s="69" t="s">
        <v>101</v>
      </c>
      <c r="D61" s="70">
        <v>73</v>
      </c>
      <c r="E61" s="70">
        <v>73</v>
      </c>
      <c r="F61" s="71">
        <f t="shared" si="4"/>
        <v>1</v>
      </c>
      <c r="G61" s="72"/>
    </row>
    <row r="62" spans="1:7" x14ac:dyDescent="0.3">
      <c r="A62" s="96" t="s">
        <v>19</v>
      </c>
      <c r="B62" s="94">
        <v>59</v>
      </c>
      <c r="C62" s="73" t="s">
        <v>102</v>
      </c>
      <c r="D62" s="70">
        <v>14</v>
      </c>
      <c r="E62" s="70">
        <v>14</v>
      </c>
      <c r="F62" s="71">
        <f t="shared" si="4"/>
        <v>1</v>
      </c>
      <c r="G62" s="72"/>
    </row>
    <row r="63" spans="1:7" x14ac:dyDescent="0.3">
      <c r="A63" s="96" t="s">
        <v>19</v>
      </c>
      <c r="B63" s="94">
        <v>60</v>
      </c>
      <c r="C63" s="73" t="s">
        <v>103</v>
      </c>
      <c r="D63" s="70">
        <v>26</v>
      </c>
      <c r="E63" s="70">
        <v>26</v>
      </c>
      <c r="F63" s="71">
        <f t="shared" si="4"/>
        <v>1</v>
      </c>
      <c r="G63" s="72"/>
    </row>
    <row r="64" spans="1:7" x14ac:dyDescent="0.3">
      <c r="A64" s="96" t="s">
        <v>19</v>
      </c>
      <c r="B64" s="94">
        <v>61</v>
      </c>
      <c r="C64" s="73" t="s">
        <v>104</v>
      </c>
      <c r="D64" s="70">
        <v>34</v>
      </c>
      <c r="E64" s="70">
        <v>34</v>
      </c>
      <c r="F64" s="71">
        <f t="shared" si="4"/>
        <v>1</v>
      </c>
      <c r="G64" s="72"/>
    </row>
    <row r="65" spans="1:7" x14ac:dyDescent="0.3">
      <c r="A65" s="96" t="s">
        <v>19</v>
      </c>
      <c r="B65" s="94">
        <v>62</v>
      </c>
      <c r="C65" s="73" t="s">
        <v>105</v>
      </c>
      <c r="D65" s="70">
        <v>14</v>
      </c>
      <c r="E65" s="70">
        <v>14</v>
      </c>
      <c r="F65" s="71">
        <f t="shared" si="4"/>
        <v>1</v>
      </c>
      <c r="G65" s="72"/>
    </row>
    <row r="66" spans="1:7" x14ac:dyDescent="0.3">
      <c r="A66" s="96" t="s">
        <v>19</v>
      </c>
      <c r="B66" s="94">
        <v>63</v>
      </c>
      <c r="C66" s="73" t="s">
        <v>106</v>
      </c>
      <c r="D66" s="70">
        <v>20</v>
      </c>
      <c r="E66" s="70">
        <v>20</v>
      </c>
      <c r="F66" s="71">
        <f t="shared" si="4"/>
        <v>1</v>
      </c>
      <c r="G66" s="72"/>
    </row>
    <row r="67" spans="1:7" x14ac:dyDescent="0.3">
      <c r="A67" s="96" t="s">
        <v>19</v>
      </c>
      <c r="B67" s="94">
        <v>64</v>
      </c>
      <c r="C67" s="73" t="s">
        <v>107</v>
      </c>
      <c r="D67" s="70">
        <v>56</v>
      </c>
      <c r="E67" s="70">
        <v>56</v>
      </c>
      <c r="F67" s="71">
        <f t="shared" si="4"/>
        <v>1</v>
      </c>
      <c r="G67" s="72"/>
    </row>
    <row r="68" spans="1:7" x14ac:dyDescent="0.3">
      <c r="A68" s="96" t="s">
        <v>19</v>
      </c>
      <c r="B68" s="94">
        <v>65</v>
      </c>
      <c r="C68" s="73" t="s">
        <v>108</v>
      </c>
      <c r="D68" s="70">
        <v>26</v>
      </c>
      <c r="E68" s="70">
        <v>26</v>
      </c>
      <c r="F68" s="71">
        <f t="shared" si="4"/>
        <v>1</v>
      </c>
      <c r="G68" s="72"/>
    </row>
    <row r="69" spans="1:7" x14ac:dyDescent="0.3">
      <c r="A69" s="96" t="s">
        <v>19</v>
      </c>
      <c r="B69" s="94">
        <v>66</v>
      </c>
      <c r="C69" s="73" t="s">
        <v>109</v>
      </c>
      <c r="D69" s="70">
        <v>16</v>
      </c>
      <c r="E69" s="70">
        <v>16</v>
      </c>
      <c r="F69" s="71">
        <f t="shared" si="4"/>
        <v>1</v>
      </c>
      <c r="G69" s="72"/>
    </row>
    <row r="70" spans="1:7" x14ac:dyDescent="0.3">
      <c r="A70" s="96" t="s">
        <v>20</v>
      </c>
      <c r="B70" s="94">
        <v>67</v>
      </c>
      <c r="C70" s="75" t="s">
        <v>110</v>
      </c>
      <c r="D70" s="76">
        <f>83+57</f>
        <v>140</v>
      </c>
      <c r="E70" s="76">
        <v>140</v>
      </c>
      <c r="F70" s="77">
        <f t="shared" ref="F70:F78" si="5">E70/D70</f>
        <v>1</v>
      </c>
      <c r="G70" s="87">
        <v>45183</v>
      </c>
    </row>
    <row r="71" spans="1:7" x14ac:dyDescent="0.3">
      <c r="A71" s="96" t="s">
        <v>20</v>
      </c>
      <c r="B71" s="94">
        <v>68</v>
      </c>
      <c r="C71" s="75" t="s">
        <v>111</v>
      </c>
      <c r="D71" s="76">
        <v>128</v>
      </c>
      <c r="E71" s="76">
        <v>128</v>
      </c>
      <c r="F71" s="77">
        <f t="shared" si="5"/>
        <v>1</v>
      </c>
      <c r="G71" s="87">
        <v>45183</v>
      </c>
    </row>
    <row r="72" spans="1:7" x14ac:dyDescent="0.3">
      <c r="A72" s="96" t="s">
        <v>20</v>
      </c>
      <c r="B72" s="94">
        <v>69</v>
      </c>
      <c r="C72" s="75" t="s">
        <v>112</v>
      </c>
      <c r="D72" s="76">
        <f>27+3</f>
        <v>30</v>
      </c>
      <c r="E72" s="76">
        <v>30</v>
      </c>
      <c r="F72" s="77">
        <f t="shared" si="5"/>
        <v>1</v>
      </c>
      <c r="G72" s="87">
        <v>45183</v>
      </c>
    </row>
    <row r="73" spans="1:7" x14ac:dyDescent="0.3">
      <c r="A73" s="96" t="s">
        <v>20</v>
      </c>
      <c r="B73" s="94">
        <v>70</v>
      </c>
      <c r="C73" s="75" t="s">
        <v>113</v>
      </c>
      <c r="D73" s="76">
        <f>232+80</f>
        <v>312</v>
      </c>
      <c r="E73" s="76">
        <v>312</v>
      </c>
      <c r="F73" s="77">
        <f t="shared" si="5"/>
        <v>1</v>
      </c>
      <c r="G73" s="87">
        <v>45183</v>
      </c>
    </row>
    <row r="74" spans="1:7" x14ac:dyDescent="0.3">
      <c r="A74" s="96" t="s">
        <v>20</v>
      </c>
      <c r="B74" s="94">
        <v>71</v>
      </c>
      <c r="C74" s="78" t="s">
        <v>114</v>
      </c>
      <c r="D74" s="76">
        <f>75</f>
        <v>75</v>
      </c>
      <c r="E74" s="76">
        <v>75</v>
      </c>
      <c r="F74" s="77">
        <f t="shared" si="5"/>
        <v>1</v>
      </c>
      <c r="G74" s="87">
        <v>45183</v>
      </c>
    </row>
    <row r="75" spans="1:7" x14ac:dyDescent="0.3">
      <c r="A75" s="96" t="s">
        <v>20</v>
      </c>
      <c r="B75" s="94">
        <v>72</v>
      </c>
      <c r="C75" s="75" t="s">
        <v>115</v>
      </c>
      <c r="D75" s="76">
        <f>62</f>
        <v>62</v>
      </c>
      <c r="E75" s="76">
        <v>62</v>
      </c>
      <c r="F75" s="77">
        <f t="shared" si="5"/>
        <v>1</v>
      </c>
      <c r="G75" s="87">
        <v>45183</v>
      </c>
    </row>
    <row r="76" spans="1:7" x14ac:dyDescent="0.3">
      <c r="A76" s="96" t="s">
        <v>20</v>
      </c>
      <c r="B76" s="94">
        <v>73</v>
      </c>
      <c r="C76" s="75" t="s">
        <v>116</v>
      </c>
      <c r="D76" s="76">
        <f>50</f>
        <v>50</v>
      </c>
      <c r="E76" s="76">
        <v>50</v>
      </c>
      <c r="F76" s="77">
        <f t="shared" si="5"/>
        <v>1</v>
      </c>
      <c r="G76" s="87">
        <v>45183</v>
      </c>
    </row>
    <row r="77" spans="1:7" x14ac:dyDescent="0.3">
      <c r="A77" s="96" t="s">
        <v>20</v>
      </c>
      <c r="B77" s="94">
        <v>74</v>
      </c>
      <c r="C77" s="75" t="s">
        <v>117</v>
      </c>
      <c r="D77" s="76">
        <f>248</f>
        <v>248</v>
      </c>
      <c r="E77" s="76">
        <v>248</v>
      </c>
      <c r="F77" s="77">
        <f t="shared" si="5"/>
        <v>1</v>
      </c>
      <c r="G77" s="87">
        <v>45183</v>
      </c>
    </row>
    <row r="78" spans="1:7" x14ac:dyDescent="0.3">
      <c r="A78" s="96" t="s">
        <v>20</v>
      </c>
      <c r="B78" s="94">
        <v>75</v>
      </c>
      <c r="C78" s="75" t="s">
        <v>118</v>
      </c>
      <c r="D78" s="76">
        <v>114</v>
      </c>
      <c r="E78" s="76">
        <v>114</v>
      </c>
      <c r="F78" s="77">
        <f t="shared" si="5"/>
        <v>1</v>
      </c>
      <c r="G78" s="87">
        <v>45183</v>
      </c>
    </row>
    <row r="79" spans="1:7" x14ac:dyDescent="0.3">
      <c r="A79" s="96" t="s">
        <v>21</v>
      </c>
      <c r="B79" s="94">
        <v>76</v>
      </c>
      <c r="C79" s="79" t="s">
        <v>119</v>
      </c>
      <c r="D79" s="80">
        <v>253</v>
      </c>
      <c r="E79" s="80">
        <v>253</v>
      </c>
      <c r="F79" s="81">
        <f>E79/D79</f>
        <v>1</v>
      </c>
      <c r="G79" s="88">
        <v>45166</v>
      </c>
    </row>
    <row r="80" spans="1:7" x14ac:dyDescent="0.3">
      <c r="A80" s="96" t="s">
        <v>21</v>
      </c>
      <c r="B80" s="94">
        <v>77</v>
      </c>
      <c r="C80" s="79" t="s">
        <v>120</v>
      </c>
      <c r="D80" s="80">
        <v>203</v>
      </c>
      <c r="E80" s="80">
        <v>203</v>
      </c>
      <c r="F80" s="81">
        <f t="shared" ref="F80:F94" si="6">E80/D80</f>
        <v>1</v>
      </c>
      <c r="G80" s="88">
        <v>45166</v>
      </c>
    </row>
    <row r="81" spans="1:7" x14ac:dyDescent="0.3">
      <c r="A81" s="96" t="s">
        <v>21</v>
      </c>
      <c r="B81" s="94">
        <v>78</v>
      </c>
      <c r="C81" s="79" t="s">
        <v>121</v>
      </c>
      <c r="D81" s="80">
        <v>81</v>
      </c>
      <c r="E81" s="80">
        <v>81</v>
      </c>
      <c r="F81" s="81">
        <f t="shared" si="6"/>
        <v>1</v>
      </c>
      <c r="G81" s="88">
        <v>45166</v>
      </c>
    </row>
    <row r="82" spans="1:7" x14ac:dyDescent="0.3">
      <c r="A82" s="96" t="s">
        <v>21</v>
      </c>
      <c r="B82" s="94">
        <v>79</v>
      </c>
      <c r="C82" s="79" t="s">
        <v>122</v>
      </c>
      <c r="D82" s="80">
        <v>24</v>
      </c>
      <c r="E82" s="80">
        <v>24</v>
      </c>
      <c r="F82" s="81">
        <f t="shared" si="6"/>
        <v>1</v>
      </c>
      <c r="G82" s="88">
        <v>45166</v>
      </c>
    </row>
    <row r="83" spans="1:7" x14ac:dyDescent="0.3">
      <c r="A83" s="96" t="s">
        <v>21</v>
      </c>
      <c r="B83" s="94">
        <v>80</v>
      </c>
      <c r="C83" s="79" t="s">
        <v>123</v>
      </c>
      <c r="D83" s="80">
        <v>36</v>
      </c>
      <c r="E83" s="80">
        <v>36</v>
      </c>
      <c r="F83" s="81">
        <f t="shared" si="6"/>
        <v>1</v>
      </c>
      <c r="G83" s="88">
        <v>45166</v>
      </c>
    </row>
    <row r="84" spans="1:7" x14ac:dyDescent="0.3">
      <c r="A84" s="96" t="s">
        <v>21</v>
      </c>
      <c r="B84" s="94">
        <v>81</v>
      </c>
      <c r="C84" s="79" t="s">
        <v>124</v>
      </c>
      <c r="D84" s="80">
        <v>65</v>
      </c>
      <c r="E84" s="80">
        <v>65</v>
      </c>
      <c r="F84" s="81">
        <f t="shared" si="6"/>
        <v>1</v>
      </c>
      <c r="G84" s="88">
        <v>45166</v>
      </c>
    </row>
    <row r="85" spans="1:7" x14ac:dyDescent="0.3">
      <c r="A85" s="96" t="s">
        <v>21</v>
      </c>
      <c r="B85" s="94">
        <v>82</v>
      </c>
      <c r="C85" s="79" t="s">
        <v>125</v>
      </c>
      <c r="D85" s="80">
        <v>103</v>
      </c>
      <c r="E85" s="80">
        <v>103</v>
      </c>
      <c r="F85" s="81">
        <f t="shared" si="6"/>
        <v>1</v>
      </c>
      <c r="G85" s="88">
        <v>45166</v>
      </c>
    </row>
    <row r="86" spans="1:7" x14ac:dyDescent="0.3">
      <c r="A86" s="96" t="s">
        <v>21</v>
      </c>
      <c r="B86" s="94">
        <v>83</v>
      </c>
      <c r="C86" s="79" t="s">
        <v>126</v>
      </c>
      <c r="D86" s="80">
        <v>28</v>
      </c>
      <c r="E86" s="80">
        <v>28</v>
      </c>
      <c r="F86" s="81">
        <f t="shared" si="6"/>
        <v>1</v>
      </c>
      <c r="G86" s="88">
        <v>45166</v>
      </c>
    </row>
    <row r="87" spans="1:7" x14ac:dyDescent="0.3">
      <c r="A87" s="96" t="s">
        <v>21</v>
      </c>
      <c r="B87" s="94">
        <v>84</v>
      </c>
      <c r="C87" s="79" t="s">
        <v>127</v>
      </c>
      <c r="D87" s="80">
        <v>21</v>
      </c>
      <c r="E87" s="80">
        <v>21</v>
      </c>
      <c r="F87" s="81">
        <f t="shared" si="6"/>
        <v>1</v>
      </c>
      <c r="G87" s="88">
        <v>45166</v>
      </c>
    </row>
    <row r="88" spans="1:7" x14ac:dyDescent="0.3">
      <c r="A88" s="96" t="s">
        <v>21</v>
      </c>
      <c r="B88" s="94">
        <v>85</v>
      </c>
      <c r="C88" s="79" t="s">
        <v>128</v>
      </c>
      <c r="D88" s="80">
        <v>35</v>
      </c>
      <c r="E88" s="80">
        <v>35</v>
      </c>
      <c r="F88" s="81">
        <f t="shared" si="6"/>
        <v>1</v>
      </c>
      <c r="G88" s="88">
        <v>45166</v>
      </c>
    </row>
    <row r="89" spans="1:7" x14ac:dyDescent="0.3">
      <c r="A89" s="96" t="s">
        <v>21</v>
      </c>
      <c r="B89" s="94">
        <v>86</v>
      </c>
      <c r="C89" s="79" t="s">
        <v>129</v>
      </c>
      <c r="D89" s="80">
        <v>6</v>
      </c>
      <c r="E89" s="80">
        <v>6</v>
      </c>
      <c r="F89" s="81">
        <f t="shared" si="6"/>
        <v>1</v>
      </c>
      <c r="G89" s="88">
        <v>45166</v>
      </c>
    </row>
    <row r="90" spans="1:7" x14ac:dyDescent="0.3">
      <c r="A90" s="96" t="s">
        <v>21</v>
      </c>
      <c r="B90" s="94">
        <v>87</v>
      </c>
      <c r="C90" s="79" t="s">
        <v>130</v>
      </c>
      <c r="D90" s="80">
        <v>32</v>
      </c>
      <c r="E90" s="80">
        <v>32</v>
      </c>
      <c r="F90" s="81">
        <f t="shared" si="6"/>
        <v>1</v>
      </c>
      <c r="G90" s="88">
        <v>45150</v>
      </c>
    </row>
    <row r="91" spans="1:7" x14ac:dyDescent="0.3">
      <c r="A91" s="96" t="s">
        <v>21</v>
      </c>
      <c r="B91" s="94">
        <v>88</v>
      </c>
      <c r="C91" s="79" t="s">
        <v>131</v>
      </c>
      <c r="D91" s="80">
        <v>19</v>
      </c>
      <c r="E91" s="80">
        <v>19</v>
      </c>
      <c r="F91" s="81">
        <f t="shared" si="6"/>
        <v>1</v>
      </c>
      <c r="G91" s="88">
        <v>45166</v>
      </c>
    </row>
    <row r="92" spans="1:7" x14ac:dyDescent="0.3">
      <c r="A92" s="96" t="s">
        <v>21</v>
      </c>
      <c r="B92" s="94">
        <v>89</v>
      </c>
      <c r="C92" s="79" t="s">
        <v>132</v>
      </c>
      <c r="D92" s="80">
        <v>47</v>
      </c>
      <c r="E92" s="80">
        <v>47</v>
      </c>
      <c r="F92" s="81">
        <f t="shared" si="6"/>
        <v>1</v>
      </c>
      <c r="G92" s="88">
        <v>45166</v>
      </c>
    </row>
    <row r="93" spans="1:7" x14ac:dyDescent="0.3">
      <c r="A93" s="96" t="s">
        <v>21</v>
      </c>
      <c r="B93" s="94">
        <v>90</v>
      </c>
      <c r="C93" s="79" t="s">
        <v>133</v>
      </c>
      <c r="D93" s="80">
        <v>176</v>
      </c>
      <c r="E93" s="80">
        <v>176</v>
      </c>
      <c r="F93" s="81">
        <f t="shared" si="6"/>
        <v>1</v>
      </c>
      <c r="G93" s="88">
        <v>45164</v>
      </c>
    </row>
    <row r="94" spans="1:7" x14ac:dyDescent="0.3">
      <c r="A94" s="96" t="s">
        <v>21</v>
      </c>
      <c r="B94" s="94">
        <v>91</v>
      </c>
      <c r="C94" s="79" t="s">
        <v>134</v>
      </c>
      <c r="D94" s="80">
        <v>6</v>
      </c>
      <c r="E94" s="80">
        <v>6</v>
      </c>
      <c r="F94" s="81">
        <f t="shared" si="6"/>
        <v>1</v>
      </c>
      <c r="G94" s="88">
        <v>45166</v>
      </c>
    </row>
    <row r="95" spans="1:7" x14ac:dyDescent="0.3">
      <c r="A95" s="96" t="s">
        <v>22</v>
      </c>
      <c r="B95" s="94">
        <v>92</v>
      </c>
      <c r="C95" s="82" t="s">
        <v>135</v>
      </c>
      <c r="D95" s="83">
        <v>26</v>
      </c>
      <c r="E95" s="83">
        <v>26</v>
      </c>
      <c r="F95" s="84">
        <f>E95/D95</f>
        <v>1</v>
      </c>
      <c r="G95" s="85"/>
    </row>
    <row r="96" spans="1:7" x14ac:dyDescent="0.3">
      <c r="A96" s="96" t="s">
        <v>22</v>
      </c>
      <c r="B96" s="94">
        <v>93</v>
      </c>
      <c r="C96" s="82" t="s">
        <v>136</v>
      </c>
      <c r="D96" s="83">
        <v>8</v>
      </c>
      <c r="E96" s="83">
        <v>8</v>
      </c>
      <c r="F96" s="84">
        <f t="shared" ref="F96:F114" si="7">E96/D96</f>
        <v>1</v>
      </c>
      <c r="G96" s="85"/>
    </row>
    <row r="97" spans="1:7" x14ac:dyDescent="0.3">
      <c r="A97" s="96" t="s">
        <v>22</v>
      </c>
      <c r="B97" s="94">
        <v>94</v>
      </c>
      <c r="C97" s="82" t="s">
        <v>137</v>
      </c>
      <c r="D97" s="83">
        <v>8</v>
      </c>
      <c r="E97" s="83">
        <v>2</v>
      </c>
      <c r="F97" s="84">
        <f t="shared" si="7"/>
        <v>0.25</v>
      </c>
      <c r="G97" s="85"/>
    </row>
    <row r="98" spans="1:7" x14ac:dyDescent="0.3">
      <c r="A98" s="96" t="s">
        <v>22</v>
      </c>
      <c r="B98" s="94">
        <v>95</v>
      </c>
      <c r="C98" s="82" t="s">
        <v>138</v>
      </c>
      <c r="D98" s="83">
        <v>7</v>
      </c>
      <c r="E98" s="83">
        <v>7</v>
      </c>
      <c r="F98" s="84">
        <f t="shared" si="7"/>
        <v>1</v>
      </c>
      <c r="G98" s="85"/>
    </row>
    <row r="99" spans="1:7" x14ac:dyDescent="0.3">
      <c r="A99" s="96" t="s">
        <v>22</v>
      </c>
      <c r="B99" s="94">
        <v>96</v>
      </c>
      <c r="C99" s="82" t="s">
        <v>139</v>
      </c>
      <c r="D99" s="83">
        <v>9</v>
      </c>
      <c r="E99" s="83">
        <v>0</v>
      </c>
      <c r="F99" s="84">
        <f t="shared" si="7"/>
        <v>0</v>
      </c>
      <c r="G99" s="85"/>
    </row>
    <row r="100" spans="1:7" x14ac:dyDescent="0.3">
      <c r="A100" s="96" t="s">
        <v>22</v>
      </c>
      <c r="B100" s="94">
        <v>97</v>
      </c>
      <c r="C100" s="82" t="s">
        <v>140</v>
      </c>
      <c r="D100" s="83">
        <v>10</v>
      </c>
      <c r="E100" s="83">
        <v>4</v>
      </c>
      <c r="F100" s="84">
        <f t="shared" si="7"/>
        <v>0.4</v>
      </c>
      <c r="G100" s="85"/>
    </row>
    <row r="101" spans="1:7" x14ac:dyDescent="0.3">
      <c r="A101" s="96" t="s">
        <v>22</v>
      </c>
      <c r="B101" s="94">
        <v>98</v>
      </c>
      <c r="C101" s="82" t="s">
        <v>141</v>
      </c>
      <c r="D101" s="83">
        <v>8</v>
      </c>
      <c r="E101" s="83">
        <v>8</v>
      </c>
      <c r="F101" s="84">
        <f t="shared" si="7"/>
        <v>1</v>
      </c>
      <c r="G101" s="85"/>
    </row>
    <row r="102" spans="1:7" x14ac:dyDescent="0.3">
      <c r="A102" s="96" t="s">
        <v>22</v>
      </c>
      <c r="B102" s="94">
        <v>99</v>
      </c>
      <c r="C102" s="82" t="s">
        <v>142</v>
      </c>
      <c r="D102" s="83">
        <v>16</v>
      </c>
      <c r="E102" s="83">
        <v>16</v>
      </c>
      <c r="F102" s="84">
        <f t="shared" si="7"/>
        <v>1</v>
      </c>
      <c r="G102" s="85"/>
    </row>
    <row r="103" spans="1:7" x14ac:dyDescent="0.3">
      <c r="A103" s="96" t="s">
        <v>22</v>
      </c>
      <c r="B103" s="94">
        <v>100</v>
      </c>
      <c r="C103" s="82" t="s">
        <v>143</v>
      </c>
      <c r="D103" s="83">
        <v>20</v>
      </c>
      <c r="E103" s="83">
        <v>20</v>
      </c>
      <c r="F103" s="84">
        <f t="shared" si="7"/>
        <v>1</v>
      </c>
      <c r="G103" s="85"/>
    </row>
    <row r="104" spans="1:7" x14ac:dyDescent="0.3">
      <c r="A104" s="96" t="s">
        <v>22</v>
      </c>
      <c r="B104" s="94">
        <v>101</v>
      </c>
      <c r="C104" s="82" t="s">
        <v>144</v>
      </c>
      <c r="D104" s="83">
        <v>22</v>
      </c>
      <c r="E104" s="83">
        <v>0</v>
      </c>
      <c r="F104" s="84">
        <f t="shared" si="7"/>
        <v>0</v>
      </c>
      <c r="G104" s="85"/>
    </row>
    <row r="105" spans="1:7" x14ac:dyDescent="0.3">
      <c r="A105" s="96" t="s">
        <v>22</v>
      </c>
      <c r="B105" s="94">
        <v>102</v>
      </c>
      <c r="C105" s="82" t="s">
        <v>145</v>
      </c>
      <c r="D105" s="83">
        <v>5</v>
      </c>
      <c r="E105" s="83">
        <v>5</v>
      </c>
      <c r="F105" s="84">
        <f t="shared" si="7"/>
        <v>1</v>
      </c>
      <c r="G105" s="85"/>
    </row>
    <row r="106" spans="1:7" x14ac:dyDescent="0.3">
      <c r="A106" s="96" t="s">
        <v>22</v>
      </c>
      <c r="B106" s="94">
        <v>103</v>
      </c>
      <c r="C106" s="82" t="s">
        <v>146</v>
      </c>
      <c r="D106" s="83">
        <v>0</v>
      </c>
      <c r="E106" s="83">
        <v>0</v>
      </c>
      <c r="F106" s="84">
        <v>0</v>
      </c>
      <c r="G106" s="85"/>
    </row>
    <row r="107" spans="1:7" x14ac:dyDescent="0.3">
      <c r="A107" s="96" t="s">
        <v>22</v>
      </c>
      <c r="B107" s="94">
        <v>104</v>
      </c>
      <c r="C107" s="82" t="s">
        <v>147</v>
      </c>
      <c r="D107" s="83">
        <v>0</v>
      </c>
      <c r="E107" s="83">
        <v>0</v>
      </c>
      <c r="F107" s="84">
        <v>0</v>
      </c>
      <c r="G107" s="85"/>
    </row>
    <row r="108" spans="1:7" x14ac:dyDescent="0.3">
      <c r="A108" s="96" t="s">
        <v>22</v>
      </c>
      <c r="B108" s="94">
        <v>105</v>
      </c>
      <c r="C108" s="82" t="s">
        <v>148</v>
      </c>
      <c r="D108" s="83">
        <v>6</v>
      </c>
      <c r="E108" s="83">
        <v>0</v>
      </c>
      <c r="F108" s="84">
        <f t="shared" si="7"/>
        <v>0</v>
      </c>
      <c r="G108" s="85"/>
    </row>
    <row r="109" spans="1:7" x14ac:dyDescent="0.3">
      <c r="A109" s="96" t="s">
        <v>22</v>
      </c>
      <c r="B109" s="94">
        <v>106</v>
      </c>
      <c r="C109" s="82" t="s">
        <v>149</v>
      </c>
      <c r="D109" s="83">
        <v>4</v>
      </c>
      <c r="E109" s="83">
        <v>4</v>
      </c>
      <c r="F109" s="84">
        <f t="shared" si="7"/>
        <v>1</v>
      </c>
      <c r="G109" s="85"/>
    </row>
    <row r="110" spans="1:7" x14ac:dyDescent="0.3">
      <c r="A110" s="96" t="s">
        <v>22</v>
      </c>
      <c r="B110" s="94">
        <v>107</v>
      </c>
      <c r="C110" s="82" t="s">
        <v>150</v>
      </c>
      <c r="D110" s="83">
        <v>10</v>
      </c>
      <c r="E110" s="83">
        <v>0</v>
      </c>
      <c r="F110" s="84">
        <f t="shared" si="7"/>
        <v>0</v>
      </c>
      <c r="G110" s="85"/>
    </row>
    <row r="111" spans="1:7" x14ac:dyDescent="0.3">
      <c r="A111" s="96" t="s">
        <v>22</v>
      </c>
      <c r="B111" s="94">
        <v>108</v>
      </c>
      <c r="C111" s="82" t="s">
        <v>151</v>
      </c>
      <c r="D111" s="83">
        <v>0</v>
      </c>
      <c r="E111" s="83">
        <v>0</v>
      </c>
      <c r="F111" s="84">
        <v>0</v>
      </c>
      <c r="G111" s="85"/>
    </row>
    <row r="112" spans="1:7" x14ac:dyDescent="0.3">
      <c r="A112" s="96" t="s">
        <v>22</v>
      </c>
      <c r="B112" s="94">
        <v>109</v>
      </c>
      <c r="C112" s="82" t="s">
        <v>152</v>
      </c>
      <c r="D112" s="83">
        <v>7</v>
      </c>
      <c r="E112" s="83">
        <v>0</v>
      </c>
      <c r="F112" s="84">
        <f t="shared" si="7"/>
        <v>0</v>
      </c>
      <c r="G112" s="85"/>
    </row>
    <row r="113" spans="1:7" x14ac:dyDescent="0.3">
      <c r="A113" s="96" t="s">
        <v>22</v>
      </c>
      <c r="B113" s="94">
        <v>110</v>
      </c>
      <c r="C113" s="82" t="s">
        <v>153</v>
      </c>
      <c r="D113" s="83">
        <v>59</v>
      </c>
      <c r="E113" s="83">
        <v>45</v>
      </c>
      <c r="F113" s="84">
        <f t="shared" si="7"/>
        <v>0.76271186440677963</v>
      </c>
      <c r="G113" s="85"/>
    </row>
    <row r="114" spans="1:7" x14ac:dyDescent="0.3">
      <c r="A114" s="96" t="s">
        <v>22</v>
      </c>
      <c r="B114" s="94">
        <v>111</v>
      </c>
      <c r="C114" s="82" t="s">
        <v>154</v>
      </c>
      <c r="D114" s="83">
        <v>16</v>
      </c>
      <c r="E114" s="83">
        <v>0</v>
      </c>
      <c r="F114" s="84">
        <f t="shared" si="7"/>
        <v>0</v>
      </c>
      <c r="G114" s="85"/>
    </row>
    <row r="115" spans="1:7" x14ac:dyDescent="0.3">
      <c r="B115" s="138" t="s">
        <v>38</v>
      </c>
      <c r="C115" s="139"/>
      <c r="D115" s="55">
        <f>SUM(D4:D114)</f>
        <v>14215</v>
      </c>
      <c r="E115" s="55">
        <f>SUM(E4:E114)</f>
        <v>9559</v>
      </c>
      <c r="F115" s="56">
        <f>E115/D115</f>
        <v>0.67245867041857188</v>
      </c>
      <c r="G115" s="57"/>
    </row>
  </sheetData>
  <mergeCells count="8">
    <mergeCell ref="E2:E3"/>
    <mergeCell ref="F2:F3"/>
    <mergeCell ref="G2:G3"/>
    <mergeCell ref="A2:A3"/>
    <mergeCell ref="B115:C115"/>
    <mergeCell ref="B2:B3"/>
    <mergeCell ref="C2:C3"/>
    <mergeCell ref="D2:D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2053-3E1E-4C5B-9BC4-019950DD2A2B}">
  <dimension ref="B3:G118"/>
  <sheetViews>
    <sheetView workbookViewId="0">
      <selection activeCell="I9" sqref="I9"/>
    </sheetView>
  </sheetViews>
  <sheetFormatPr defaultRowHeight="14.4" x14ac:dyDescent="0.3"/>
  <cols>
    <col min="2" max="2" width="4.5546875" bestFit="1" customWidth="1"/>
    <col min="3" max="3" width="30.109375" bestFit="1" customWidth="1"/>
    <col min="5" max="5" width="8.33203125" bestFit="1" customWidth="1"/>
    <col min="6" max="6" width="8.5546875" bestFit="1" customWidth="1"/>
    <col min="7" max="7" width="23" bestFit="1" customWidth="1"/>
  </cols>
  <sheetData>
    <row r="3" spans="2:7" ht="46.8" x14ac:dyDescent="0.3">
      <c r="B3" s="144" t="s">
        <v>27</v>
      </c>
      <c r="C3" s="144" t="s">
        <v>28</v>
      </c>
      <c r="D3" s="4" t="s">
        <v>155</v>
      </c>
      <c r="E3" s="4" t="s">
        <v>156</v>
      </c>
      <c r="F3" s="146" t="s">
        <v>30</v>
      </c>
      <c r="G3" s="146" t="s">
        <v>31</v>
      </c>
    </row>
    <row r="4" spans="2:7" ht="62.4" x14ac:dyDescent="0.3">
      <c r="B4" s="145"/>
      <c r="C4" s="145"/>
      <c r="D4" s="5" t="s">
        <v>157</v>
      </c>
      <c r="E4" s="5" t="s">
        <v>158</v>
      </c>
      <c r="F4" s="147"/>
      <c r="G4" s="147"/>
    </row>
    <row r="5" spans="2:7" x14ac:dyDescent="0.3">
      <c r="B5" s="148">
        <v>1</v>
      </c>
      <c r="C5" s="6" t="s">
        <v>50</v>
      </c>
      <c r="D5" s="119">
        <v>97</v>
      </c>
      <c r="E5" s="120">
        <v>97</v>
      </c>
      <c r="F5" s="7">
        <v>1</v>
      </c>
      <c r="G5" s="121" t="s">
        <v>159</v>
      </c>
    </row>
    <row r="6" spans="2:7" x14ac:dyDescent="0.3">
      <c r="B6" s="143"/>
      <c r="C6" s="8" t="s">
        <v>51</v>
      </c>
      <c r="D6" s="122">
        <v>122</v>
      </c>
      <c r="E6" s="123">
        <v>0</v>
      </c>
      <c r="F6" s="9">
        <v>0</v>
      </c>
      <c r="G6" s="124" t="s">
        <v>159</v>
      </c>
    </row>
    <row r="7" spans="2:7" x14ac:dyDescent="0.3">
      <c r="B7" s="10">
        <v>2</v>
      </c>
      <c r="C7" s="8" t="s">
        <v>52</v>
      </c>
      <c r="D7" s="122">
        <v>38</v>
      </c>
      <c r="E7" s="123">
        <v>38</v>
      </c>
      <c r="F7" s="9">
        <v>1</v>
      </c>
      <c r="G7" s="124" t="s">
        <v>159</v>
      </c>
    </row>
    <row r="8" spans="2:7" x14ac:dyDescent="0.3">
      <c r="B8" s="10">
        <v>3</v>
      </c>
      <c r="C8" s="8" t="s">
        <v>53</v>
      </c>
      <c r="D8" s="122">
        <v>3</v>
      </c>
      <c r="E8" s="123">
        <v>3</v>
      </c>
      <c r="F8" s="9">
        <v>1</v>
      </c>
      <c r="G8" s="124" t="s">
        <v>159</v>
      </c>
    </row>
    <row r="9" spans="2:7" x14ac:dyDescent="0.3">
      <c r="B9" s="10">
        <v>4</v>
      </c>
      <c r="C9" s="11" t="s">
        <v>54</v>
      </c>
      <c r="D9" s="122">
        <v>4</v>
      </c>
      <c r="E9" s="123">
        <v>4</v>
      </c>
      <c r="F9" s="9">
        <v>1</v>
      </c>
      <c r="G9" s="124" t="s">
        <v>159</v>
      </c>
    </row>
    <row r="10" spans="2:7" x14ac:dyDescent="0.3">
      <c r="B10" s="10">
        <v>5</v>
      </c>
      <c r="C10" s="11" t="s">
        <v>55</v>
      </c>
      <c r="D10" s="122">
        <v>643</v>
      </c>
      <c r="E10" s="123">
        <v>80</v>
      </c>
      <c r="F10" s="9">
        <v>0.12</v>
      </c>
      <c r="G10" s="124" t="s">
        <v>159</v>
      </c>
    </row>
    <row r="11" spans="2:7" x14ac:dyDescent="0.3">
      <c r="B11" s="10">
        <v>6</v>
      </c>
      <c r="C11" s="8" t="s">
        <v>56</v>
      </c>
      <c r="D11" s="122">
        <v>191</v>
      </c>
      <c r="E11" s="123">
        <v>35</v>
      </c>
      <c r="F11" s="9">
        <v>0.18</v>
      </c>
      <c r="G11" s="124" t="s">
        <v>159</v>
      </c>
    </row>
    <row r="12" spans="2:7" x14ac:dyDescent="0.3">
      <c r="B12" s="10">
        <v>7</v>
      </c>
      <c r="C12" s="11" t="s">
        <v>57</v>
      </c>
      <c r="D12" s="122">
        <v>34</v>
      </c>
      <c r="E12" s="123">
        <v>34</v>
      </c>
      <c r="F12" s="9">
        <v>1</v>
      </c>
      <c r="G12" s="124" t="s">
        <v>159</v>
      </c>
    </row>
    <row r="13" spans="2:7" x14ac:dyDescent="0.3">
      <c r="B13" s="10">
        <v>8</v>
      </c>
      <c r="C13" s="8" t="s">
        <v>58</v>
      </c>
      <c r="D13" s="122">
        <v>31</v>
      </c>
      <c r="E13" s="123">
        <v>31</v>
      </c>
      <c r="F13" s="9">
        <v>1</v>
      </c>
      <c r="G13" s="124" t="s">
        <v>159</v>
      </c>
    </row>
    <row r="14" spans="2:7" x14ac:dyDescent="0.3">
      <c r="B14" s="10">
        <v>9</v>
      </c>
      <c r="C14" s="8" t="s">
        <v>59</v>
      </c>
      <c r="D14" s="122">
        <v>348</v>
      </c>
      <c r="E14" s="123">
        <v>30</v>
      </c>
      <c r="F14" s="9">
        <v>0.09</v>
      </c>
      <c r="G14" s="124" t="s">
        <v>159</v>
      </c>
    </row>
    <row r="15" spans="2:7" x14ac:dyDescent="0.3">
      <c r="B15" s="10">
        <v>10</v>
      </c>
      <c r="C15" s="11" t="s">
        <v>60</v>
      </c>
      <c r="D15" s="122">
        <v>61</v>
      </c>
      <c r="E15" s="123">
        <v>61</v>
      </c>
      <c r="F15" s="9">
        <v>1</v>
      </c>
      <c r="G15" s="124" t="s">
        <v>159</v>
      </c>
    </row>
    <row r="16" spans="2:7" x14ac:dyDescent="0.3">
      <c r="B16" s="10">
        <v>11</v>
      </c>
      <c r="C16" s="8" t="s">
        <v>61</v>
      </c>
      <c r="D16" s="122">
        <v>22</v>
      </c>
      <c r="E16" s="123">
        <v>22</v>
      </c>
      <c r="F16" s="9">
        <v>1</v>
      </c>
      <c r="G16" s="124" t="s">
        <v>159</v>
      </c>
    </row>
    <row r="17" spans="2:7" x14ac:dyDescent="0.3">
      <c r="B17" s="142">
        <v>12</v>
      </c>
      <c r="C17" s="11" t="s">
        <v>62</v>
      </c>
      <c r="D17" s="122">
        <v>410</v>
      </c>
      <c r="E17" s="123">
        <v>47</v>
      </c>
      <c r="F17" s="9">
        <v>0.11</v>
      </c>
      <c r="G17" s="124" t="s">
        <v>159</v>
      </c>
    </row>
    <row r="18" spans="2:7" x14ac:dyDescent="0.3">
      <c r="B18" s="143"/>
      <c r="C18" s="11" t="s">
        <v>63</v>
      </c>
      <c r="D18" s="122">
        <v>38</v>
      </c>
      <c r="E18" s="123">
        <v>0</v>
      </c>
      <c r="F18" s="9">
        <v>0</v>
      </c>
      <c r="G18" s="124" t="s">
        <v>159</v>
      </c>
    </row>
    <row r="19" spans="2:7" x14ac:dyDescent="0.3">
      <c r="B19" s="142">
        <v>13</v>
      </c>
      <c r="C19" s="11" t="s">
        <v>64</v>
      </c>
      <c r="D19" s="122">
        <v>737</v>
      </c>
      <c r="E19" s="123">
        <v>405</v>
      </c>
      <c r="F19" s="9">
        <v>0.55000000000000004</v>
      </c>
      <c r="G19" s="124" t="s">
        <v>159</v>
      </c>
    </row>
    <row r="20" spans="2:7" x14ac:dyDescent="0.3">
      <c r="B20" s="143"/>
      <c r="C20" s="11" t="s">
        <v>65</v>
      </c>
      <c r="D20" s="122">
        <v>38</v>
      </c>
      <c r="E20" s="123">
        <v>0</v>
      </c>
      <c r="F20" s="9">
        <v>0</v>
      </c>
      <c r="G20" s="124" t="s">
        <v>159</v>
      </c>
    </row>
    <row r="21" spans="2:7" x14ac:dyDescent="0.3">
      <c r="B21" s="10">
        <v>14</v>
      </c>
      <c r="C21" s="8" t="s">
        <v>66</v>
      </c>
      <c r="D21" s="122"/>
      <c r="E21" s="123"/>
      <c r="F21" s="12" t="e">
        <v>#VALUE!</v>
      </c>
      <c r="G21" s="124" t="s">
        <v>160</v>
      </c>
    </row>
    <row r="22" spans="2:7" x14ac:dyDescent="0.3">
      <c r="B22" s="10">
        <v>15</v>
      </c>
      <c r="C22" s="8" t="s">
        <v>67</v>
      </c>
      <c r="D22" s="122">
        <v>38</v>
      </c>
      <c r="E22" s="123">
        <v>19</v>
      </c>
      <c r="F22" s="9">
        <v>0.5</v>
      </c>
      <c r="G22" s="124" t="s">
        <v>159</v>
      </c>
    </row>
    <row r="23" spans="2:7" x14ac:dyDescent="0.3">
      <c r="B23" s="10">
        <v>16</v>
      </c>
      <c r="C23" s="8" t="s">
        <v>68</v>
      </c>
      <c r="D23" s="122">
        <v>3</v>
      </c>
      <c r="E23" s="123">
        <v>0</v>
      </c>
      <c r="F23" s="9">
        <v>0</v>
      </c>
      <c r="G23" s="124" t="s">
        <v>159</v>
      </c>
    </row>
    <row r="24" spans="2:7" x14ac:dyDescent="0.3">
      <c r="B24" s="10">
        <v>17</v>
      </c>
      <c r="C24" s="8" t="s">
        <v>69</v>
      </c>
      <c r="D24" s="122">
        <v>14</v>
      </c>
      <c r="E24" s="123">
        <v>14</v>
      </c>
      <c r="F24" s="9">
        <v>1</v>
      </c>
      <c r="G24" s="124" t="s">
        <v>159</v>
      </c>
    </row>
    <row r="25" spans="2:7" x14ac:dyDescent="0.3">
      <c r="B25" s="10">
        <v>18</v>
      </c>
      <c r="C25" s="13" t="s">
        <v>70</v>
      </c>
      <c r="D25" s="125">
        <v>249</v>
      </c>
      <c r="E25" s="126">
        <v>0</v>
      </c>
      <c r="F25" s="14">
        <v>0</v>
      </c>
      <c r="G25" s="127" t="s">
        <v>159</v>
      </c>
    </row>
    <row r="26" spans="2:7" x14ac:dyDescent="0.3">
      <c r="B26" s="15">
        <v>19</v>
      </c>
      <c r="C26" s="16" t="s">
        <v>71</v>
      </c>
      <c r="D26" s="122">
        <v>266</v>
      </c>
      <c r="E26" s="17">
        <v>21</v>
      </c>
      <c r="F26" s="18">
        <v>0.08</v>
      </c>
      <c r="G26" s="128">
        <v>45170</v>
      </c>
    </row>
    <row r="27" spans="2:7" x14ac:dyDescent="0.3">
      <c r="B27" s="15">
        <v>20</v>
      </c>
      <c r="C27" s="16" t="s">
        <v>72</v>
      </c>
      <c r="D27" s="122">
        <v>253</v>
      </c>
      <c r="E27" s="17">
        <v>70</v>
      </c>
      <c r="F27" s="18">
        <v>0.28000000000000003</v>
      </c>
      <c r="G27" s="128">
        <v>45170</v>
      </c>
    </row>
    <row r="28" spans="2:7" x14ac:dyDescent="0.3">
      <c r="B28" s="15">
        <v>21</v>
      </c>
      <c r="C28" s="16" t="s">
        <v>73</v>
      </c>
      <c r="D28" s="122">
        <v>343</v>
      </c>
      <c r="E28" s="17">
        <v>145</v>
      </c>
      <c r="F28" s="18">
        <v>0.42</v>
      </c>
      <c r="G28" s="128">
        <v>45170</v>
      </c>
    </row>
    <row r="29" spans="2:7" x14ac:dyDescent="0.3">
      <c r="B29" s="15">
        <v>22</v>
      </c>
      <c r="C29" s="16" t="s">
        <v>74</v>
      </c>
      <c r="D29" s="122">
        <v>63</v>
      </c>
      <c r="E29" s="17">
        <v>26</v>
      </c>
      <c r="F29" s="18">
        <v>0.41</v>
      </c>
      <c r="G29" s="128">
        <v>45170</v>
      </c>
    </row>
    <row r="30" spans="2:7" x14ac:dyDescent="0.3">
      <c r="B30" s="15">
        <v>23</v>
      </c>
      <c r="C30" s="16" t="s">
        <v>75</v>
      </c>
      <c r="D30" s="122">
        <v>92</v>
      </c>
      <c r="E30" s="17">
        <v>92</v>
      </c>
      <c r="F30" s="19">
        <v>1</v>
      </c>
      <c r="G30" s="128">
        <v>45170</v>
      </c>
    </row>
    <row r="31" spans="2:7" x14ac:dyDescent="0.3">
      <c r="B31" s="15">
        <v>24</v>
      </c>
      <c r="C31" s="16" t="s">
        <v>76</v>
      </c>
      <c r="D31" s="122">
        <v>34</v>
      </c>
      <c r="E31" s="17">
        <v>34</v>
      </c>
      <c r="F31" s="19">
        <v>1</v>
      </c>
      <c r="G31" s="128">
        <v>45170</v>
      </c>
    </row>
    <row r="32" spans="2:7" x14ac:dyDescent="0.3">
      <c r="B32" s="15">
        <v>25</v>
      </c>
      <c r="C32" s="16" t="s">
        <v>77</v>
      </c>
      <c r="D32" s="122">
        <v>52</v>
      </c>
      <c r="E32" s="17">
        <v>52</v>
      </c>
      <c r="F32" s="19">
        <v>1</v>
      </c>
      <c r="G32" s="128">
        <v>45170</v>
      </c>
    </row>
    <row r="33" spans="2:7" x14ac:dyDescent="0.3">
      <c r="B33" s="15">
        <v>26</v>
      </c>
      <c r="C33" s="20" t="s">
        <v>78</v>
      </c>
      <c r="D33" s="122">
        <v>93</v>
      </c>
      <c r="E33" s="17">
        <v>93</v>
      </c>
      <c r="F33" s="19">
        <v>1</v>
      </c>
      <c r="G33" s="128">
        <v>45170</v>
      </c>
    </row>
    <row r="34" spans="2:7" x14ac:dyDescent="0.3">
      <c r="B34" s="15">
        <v>27</v>
      </c>
      <c r="C34" s="20" t="s">
        <v>79</v>
      </c>
      <c r="D34" s="122">
        <v>346</v>
      </c>
      <c r="E34" s="17">
        <v>232</v>
      </c>
      <c r="F34" s="21">
        <v>0.67</v>
      </c>
      <c r="G34" s="128">
        <v>45175</v>
      </c>
    </row>
    <row r="35" spans="2:7" x14ac:dyDescent="0.3">
      <c r="B35" s="22">
        <v>28</v>
      </c>
      <c r="C35" s="23" t="s">
        <v>80</v>
      </c>
      <c r="D35" s="125">
        <v>55</v>
      </c>
      <c r="E35" s="24">
        <v>55</v>
      </c>
      <c r="F35" s="25">
        <v>1</v>
      </c>
      <c r="G35" s="128">
        <v>45170</v>
      </c>
    </row>
    <row r="36" spans="2:7" x14ac:dyDescent="0.3">
      <c r="B36" s="22">
        <v>29</v>
      </c>
      <c r="C36" s="16" t="s">
        <v>81</v>
      </c>
      <c r="D36" s="122">
        <v>29</v>
      </c>
      <c r="E36" s="17">
        <v>29</v>
      </c>
      <c r="F36" s="25">
        <v>1</v>
      </c>
      <c r="G36" s="128">
        <v>45170</v>
      </c>
    </row>
    <row r="37" spans="2:7" x14ac:dyDescent="0.3">
      <c r="B37" s="22">
        <v>30</v>
      </c>
      <c r="C37" s="26" t="s">
        <v>82</v>
      </c>
      <c r="D37" s="27">
        <v>1010</v>
      </c>
      <c r="E37" s="27">
        <v>30</v>
      </c>
      <c r="F37" s="28">
        <v>0.03</v>
      </c>
      <c r="G37" s="1"/>
    </row>
    <row r="38" spans="2:7" x14ac:dyDescent="0.3">
      <c r="B38" s="22">
        <v>31</v>
      </c>
      <c r="C38" s="29" t="s">
        <v>83</v>
      </c>
      <c r="D38" s="30">
        <v>226</v>
      </c>
      <c r="E38" s="31">
        <v>148</v>
      </c>
      <c r="F38" s="32">
        <v>0.65</v>
      </c>
      <c r="G38" s="1"/>
    </row>
    <row r="39" spans="2:7" x14ac:dyDescent="0.3">
      <c r="B39" s="22">
        <v>32</v>
      </c>
      <c r="C39" s="29" t="s">
        <v>84</v>
      </c>
      <c r="D39" s="33">
        <v>18</v>
      </c>
      <c r="E39" s="34">
        <v>16</v>
      </c>
      <c r="F39" s="32">
        <v>0.89</v>
      </c>
      <c r="G39" s="1"/>
    </row>
    <row r="40" spans="2:7" x14ac:dyDescent="0.3">
      <c r="B40" s="22">
        <v>33</v>
      </c>
      <c r="C40" s="29" t="s">
        <v>85</v>
      </c>
      <c r="D40" s="35">
        <v>337</v>
      </c>
      <c r="E40" s="35">
        <v>337</v>
      </c>
      <c r="F40" s="36">
        <v>1</v>
      </c>
      <c r="G40" s="1"/>
    </row>
    <row r="41" spans="2:7" x14ac:dyDescent="0.3">
      <c r="B41" s="22">
        <v>34</v>
      </c>
      <c r="C41" s="29" t="s">
        <v>86</v>
      </c>
      <c r="D41" s="35">
        <v>337</v>
      </c>
      <c r="E41" s="35">
        <v>337</v>
      </c>
      <c r="F41" s="36">
        <v>1</v>
      </c>
      <c r="G41" s="1"/>
    </row>
    <row r="42" spans="2:7" x14ac:dyDescent="0.3">
      <c r="B42" s="22">
        <v>35</v>
      </c>
      <c r="C42" s="29" t="s">
        <v>87</v>
      </c>
      <c r="D42" s="35">
        <v>291</v>
      </c>
      <c r="E42" s="35">
        <v>291</v>
      </c>
      <c r="F42" s="36">
        <v>1</v>
      </c>
      <c r="G42" s="1"/>
    </row>
    <row r="43" spans="2:7" x14ac:dyDescent="0.3">
      <c r="B43" s="22">
        <v>36</v>
      </c>
      <c r="C43" s="29" t="s">
        <v>88</v>
      </c>
      <c r="D43" s="35">
        <v>236</v>
      </c>
      <c r="E43" s="35">
        <v>137</v>
      </c>
      <c r="F43" s="32">
        <v>0.57999999999999996</v>
      </c>
      <c r="G43" s="1"/>
    </row>
    <row r="44" spans="2:7" x14ac:dyDescent="0.3">
      <c r="B44" s="22">
        <v>37</v>
      </c>
      <c r="C44" s="29" t="s">
        <v>89</v>
      </c>
      <c r="D44" s="30">
        <v>275</v>
      </c>
      <c r="E44" s="31">
        <v>215</v>
      </c>
      <c r="F44" s="32">
        <v>0.78</v>
      </c>
      <c r="G44" s="1"/>
    </row>
    <row r="45" spans="2:7" x14ac:dyDescent="0.3">
      <c r="B45" s="22">
        <v>38</v>
      </c>
      <c r="C45" s="29" t="s">
        <v>90</v>
      </c>
      <c r="D45" s="35">
        <v>144</v>
      </c>
      <c r="E45" s="35">
        <v>144</v>
      </c>
      <c r="F45" s="36">
        <v>1</v>
      </c>
      <c r="G45" s="1"/>
    </row>
    <row r="46" spans="2:7" x14ac:dyDescent="0.3">
      <c r="B46" s="22">
        <v>39</v>
      </c>
      <c r="C46" s="37" t="s">
        <v>32</v>
      </c>
      <c r="D46" s="38">
        <v>545</v>
      </c>
      <c r="E46" s="39">
        <v>78</v>
      </c>
      <c r="F46" s="40">
        <v>0.14000000000000001</v>
      </c>
      <c r="G46" s="1"/>
    </row>
    <row r="47" spans="2:7" x14ac:dyDescent="0.3">
      <c r="B47" s="22">
        <v>40</v>
      </c>
      <c r="C47" s="37" t="s">
        <v>161</v>
      </c>
      <c r="D47" s="38">
        <v>352</v>
      </c>
      <c r="E47" s="39">
        <v>29</v>
      </c>
      <c r="F47" s="40">
        <v>0.08</v>
      </c>
      <c r="G47" s="1"/>
    </row>
    <row r="48" spans="2:7" x14ac:dyDescent="0.3">
      <c r="B48" s="22">
        <v>41</v>
      </c>
      <c r="C48" s="37" t="s">
        <v>34</v>
      </c>
      <c r="D48" s="38">
        <v>250</v>
      </c>
      <c r="E48" s="39">
        <v>42</v>
      </c>
      <c r="F48" s="40">
        <v>0.17</v>
      </c>
      <c r="G48" s="1"/>
    </row>
    <row r="49" spans="2:7" x14ac:dyDescent="0.3">
      <c r="B49" s="22">
        <v>42</v>
      </c>
      <c r="C49" s="37" t="s">
        <v>35</v>
      </c>
      <c r="D49" s="38">
        <v>120</v>
      </c>
      <c r="E49" s="39">
        <v>87</v>
      </c>
      <c r="F49" s="40">
        <v>0.73</v>
      </c>
      <c r="G49" s="1"/>
    </row>
    <row r="50" spans="2:7" x14ac:dyDescent="0.3">
      <c r="B50" s="22">
        <v>43</v>
      </c>
      <c r="C50" s="37" t="s">
        <v>36</v>
      </c>
      <c r="D50" s="38">
        <v>260</v>
      </c>
      <c r="E50" s="39">
        <v>72</v>
      </c>
      <c r="F50" s="40">
        <v>0.28000000000000003</v>
      </c>
      <c r="G50" s="1"/>
    </row>
    <row r="51" spans="2:7" x14ac:dyDescent="0.3">
      <c r="B51" s="22">
        <v>44</v>
      </c>
      <c r="C51" s="37" t="s">
        <v>162</v>
      </c>
      <c r="D51" s="38">
        <v>12</v>
      </c>
      <c r="E51" s="39">
        <v>0</v>
      </c>
      <c r="F51" s="40">
        <v>0</v>
      </c>
      <c r="G51" s="1"/>
    </row>
    <row r="52" spans="2:7" x14ac:dyDescent="0.3">
      <c r="B52" s="22">
        <v>45</v>
      </c>
      <c r="C52" s="37" t="s">
        <v>163</v>
      </c>
      <c r="D52" s="38">
        <v>14</v>
      </c>
      <c r="E52" s="41">
        <v>0</v>
      </c>
      <c r="F52" s="40">
        <v>0</v>
      </c>
      <c r="G52" s="1"/>
    </row>
    <row r="53" spans="2:7" x14ac:dyDescent="0.3">
      <c r="B53" s="22">
        <v>46</v>
      </c>
      <c r="C53" s="37" t="s">
        <v>164</v>
      </c>
      <c r="D53" s="38">
        <v>56</v>
      </c>
      <c r="E53" s="41">
        <v>0</v>
      </c>
      <c r="F53" s="40">
        <v>0</v>
      </c>
      <c r="G53" s="129">
        <v>0.17</v>
      </c>
    </row>
    <row r="54" spans="2:7" x14ac:dyDescent="0.3">
      <c r="B54" s="22">
        <v>47</v>
      </c>
      <c r="C54" s="42" t="s">
        <v>91</v>
      </c>
      <c r="D54" s="130">
        <v>870</v>
      </c>
      <c r="E54" s="39">
        <v>536</v>
      </c>
      <c r="F54" s="40">
        <v>0.62</v>
      </c>
      <c r="G54" s="1"/>
    </row>
    <row r="55" spans="2:7" x14ac:dyDescent="0.3">
      <c r="B55" s="22">
        <v>48</v>
      </c>
      <c r="C55" s="43" t="s">
        <v>92</v>
      </c>
      <c r="D55" s="38">
        <v>174</v>
      </c>
      <c r="E55" s="39">
        <v>0</v>
      </c>
      <c r="F55" s="40">
        <v>0</v>
      </c>
      <c r="G55" s="1"/>
    </row>
    <row r="56" spans="2:7" x14ac:dyDescent="0.3">
      <c r="B56" s="22">
        <v>49</v>
      </c>
      <c r="C56" s="42" t="s">
        <v>93</v>
      </c>
      <c r="D56" s="38">
        <v>198</v>
      </c>
      <c r="E56" s="39">
        <v>172</v>
      </c>
      <c r="F56" s="40">
        <v>0.87</v>
      </c>
      <c r="G56" s="1"/>
    </row>
    <row r="57" spans="2:7" x14ac:dyDescent="0.3">
      <c r="B57" s="22">
        <v>50</v>
      </c>
      <c r="C57" s="42" t="s">
        <v>94</v>
      </c>
      <c r="D57" s="38">
        <v>139</v>
      </c>
      <c r="E57" s="39">
        <v>120</v>
      </c>
      <c r="F57" s="40">
        <v>0.86</v>
      </c>
      <c r="G57" s="1"/>
    </row>
    <row r="58" spans="2:7" x14ac:dyDescent="0.3">
      <c r="B58" s="22">
        <v>51</v>
      </c>
      <c r="C58" s="42" t="s">
        <v>95</v>
      </c>
      <c r="D58" s="38">
        <v>155</v>
      </c>
      <c r="E58" s="39">
        <v>10</v>
      </c>
      <c r="F58" s="40">
        <v>0.06</v>
      </c>
      <c r="G58" s="1"/>
    </row>
    <row r="59" spans="2:7" x14ac:dyDescent="0.3">
      <c r="B59" s="22">
        <v>52</v>
      </c>
      <c r="C59" s="43" t="s">
        <v>96</v>
      </c>
      <c r="D59" s="38">
        <v>60</v>
      </c>
      <c r="E59" s="39">
        <v>30</v>
      </c>
      <c r="F59" s="40">
        <v>0.5</v>
      </c>
      <c r="G59" s="1"/>
    </row>
    <row r="60" spans="2:7" x14ac:dyDescent="0.3">
      <c r="B60" s="22">
        <v>53</v>
      </c>
      <c r="C60" s="42" t="s">
        <v>97</v>
      </c>
      <c r="D60" s="38">
        <v>172</v>
      </c>
      <c r="E60" s="39">
        <v>56</v>
      </c>
      <c r="F60" s="40">
        <v>0.33</v>
      </c>
      <c r="G60" s="1"/>
    </row>
    <row r="61" spans="2:7" x14ac:dyDescent="0.3">
      <c r="B61" s="22">
        <v>54</v>
      </c>
      <c r="C61" s="42" t="s">
        <v>98</v>
      </c>
      <c r="D61" s="44">
        <v>0</v>
      </c>
      <c r="E61" s="39">
        <v>0</v>
      </c>
      <c r="F61" s="40">
        <v>0</v>
      </c>
      <c r="G61" s="1"/>
    </row>
    <row r="62" spans="2:7" x14ac:dyDescent="0.3">
      <c r="B62" s="22">
        <v>55</v>
      </c>
      <c r="C62" s="42" t="s">
        <v>99</v>
      </c>
      <c r="D62" s="38">
        <v>86</v>
      </c>
      <c r="E62" s="39">
        <v>2</v>
      </c>
      <c r="F62" s="40">
        <v>0.02</v>
      </c>
      <c r="G62" s="1"/>
    </row>
    <row r="63" spans="2:7" x14ac:dyDescent="0.3">
      <c r="B63" s="22">
        <v>56</v>
      </c>
      <c r="C63" s="43" t="s">
        <v>100</v>
      </c>
      <c r="D63" s="38">
        <v>32</v>
      </c>
      <c r="E63" s="39">
        <v>31</v>
      </c>
      <c r="F63" s="40">
        <v>0.97</v>
      </c>
      <c r="G63" s="1"/>
    </row>
    <row r="64" spans="2:7" x14ac:dyDescent="0.3">
      <c r="B64" s="22">
        <v>57</v>
      </c>
      <c r="C64" s="42" t="s">
        <v>101</v>
      </c>
      <c r="D64" s="38">
        <v>73</v>
      </c>
      <c r="E64" s="39">
        <v>73</v>
      </c>
      <c r="F64" s="40">
        <v>1</v>
      </c>
      <c r="G64" s="1"/>
    </row>
    <row r="65" spans="2:7" x14ac:dyDescent="0.3">
      <c r="B65" s="22">
        <v>58</v>
      </c>
      <c r="C65" s="43" t="s">
        <v>102</v>
      </c>
      <c r="D65" s="38">
        <v>14</v>
      </c>
      <c r="E65" s="39">
        <v>14</v>
      </c>
      <c r="F65" s="40">
        <v>1</v>
      </c>
      <c r="G65" s="1"/>
    </row>
    <row r="66" spans="2:7" x14ac:dyDescent="0.3">
      <c r="B66" s="22">
        <v>59</v>
      </c>
      <c r="C66" s="43" t="s">
        <v>103</v>
      </c>
      <c r="D66" s="38">
        <v>26</v>
      </c>
      <c r="E66" s="39">
        <v>26</v>
      </c>
      <c r="F66" s="40">
        <v>1</v>
      </c>
      <c r="G66" s="1"/>
    </row>
    <row r="67" spans="2:7" x14ac:dyDescent="0.3">
      <c r="B67" s="22">
        <v>60</v>
      </c>
      <c r="C67" s="43" t="s">
        <v>104</v>
      </c>
      <c r="D67" s="38">
        <v>34</v>
      </c>
      <c r="E67" s="39">
        <v>34</v>
      </c>
      <c r="F67" s="40">
        <v>1</v>
      </c>
      <c r="G67" s="1"/>
    </row>
    <row r="68" spans="2:7" x14ac:dyDescent="0.3">
      <c r="B68" s="22">
        <v>61</v>
      </c>
      <c r="C68" s="43" t="s">
        <v>105</v>
      </c>
      <c r="D68" s="38">
        <v>14</v>
      </c>
      <c r="E68" s="39">
        <v>14</v>
      </c>
      <c r="F68" s="40">
        <v>1</v>
      </c>
      <c r="G68" s="1"/>
    </row>
    <row r="69" spans="2:7" x14ac:dyDescent="0.3">
      <c r="B69" s="22">
        <v>62</v>
      </c>
      <c r="C69" s="43" t="s">
        <v>106</v>
      </c>
      <c r="D69" s="38">
        <v>20</v>
      </c>
      <c r="E69" s="39">
        <v>20</v>
      </c>
      <c r="F69" s="40">
        <v>1</v>
      </c>
      <c r="G69" s="1"/>
    </row>
    <row r="70" spans="2:7" x14ac:dyDescent="0.3">
      <c r="B70" s="22">
        <v>63</v>
      </c>
      <c r="C70" s="43" t="s">
        <v>107</v>
      </c>
      <c r="D70" s="38">
        <v>56</v>
      </c>
      <c r="E70" s="39">
        <v>56</v>
      </c>
      <c r="F70" s="40">
        <v>1</v>
      </c>
      <c r="G70" s="1"/>
    </row>
    <row r="71" spans="2:7" x14ac:dyDescent="0.3">
      <c r="B71" s="22">
        <v>64</v>
      </c>
      <c r="C71" s="43" t="s">
        <v>108</v>
      </c>
      <c r="D71" s="38">
        <v>26</v>
      </c>
      <c r="E71" s="39">
        <v>26</v>
      </c>
      <c r="F71" s="40">
        <v>1</v>
      </c>
      <c r="G71" s="1"/>
    </row>
    <row r="72" spans="2:7" x14ac:dyDescent="0.3">
      <c r="B72" s="22">
        <v>65</v>
      </c>
      <c r="C72" s="43" t="s">
        <v>109</v>
      </c>
      <c r="D72" s="38">
        <v>16</v>
      </c>
      <c r="E72" s="39">
        <v>16</v>
      </c>
      <c r="F72" s="40">
        <v>1</v>
      </c>
      <c r="G72" s="1"/>
    </row>
    <row r="73" spans="2:7" x14ac:dyDescent="0.3">
      <c r="B73" s="22">
        <v>66</v>
      </c>
      <c r="C73" s="45" t="s">
        <v>110</v>
      </c>
      <c r="D73" s="38">
        <v>86</v>
      </c>
      <c r="E73" s="38">
        <v>35</v>
      </c>
      <c r="F73" s="40">
        <v>0.41</v>
      </c>
      <c r="G73" s="1" t="s">
        <v>165</v>
      </c>
    </row>
    <row r="74" spans="2:7" x14ac:dyDescent="0.3">
      <c r="B74" s="22">
        <v>67</v>
      </c>
      <c r="C74" s="45" t="s">
        <v>111</v>
      </c>
      <c r="D74" s="38">
        <v>128</v>
      </c>
      <c r="E74" s="38">
        <v>67</v>
      </c>
      <c r="F74" s="40">
        <v>0.52</v>
      </c>
      <c r="G74" s="1" t="s">
        <v>166</v>
      </c>
    </row>
    <row r="75" spans="2:7" x14ac:dyDescent="0.3">
      <c r="B75" s="22">
        <v>68</v>
      </c>
      <c r="C75" s="45" t="s">
        <v>112</v>
      </c>
      <c r="D75" s="38">
        <v>6</v>
      </c>
      <c r="E75" s="38">
        <v>0</v>
      </c>
      <c r="F75" s="40">
        <v>0</v>
      </c>
      <c r="G75" s="1"/>
    </row>
    <row r="76" spans="2:7" x14ac:dyDescent="0.3">
      <c r="B76" s="22">
        <v>69</v>
      </c>
      <c r="C76" s="45" t="s">
        <v>113</v>
      </c>
      <c r="D76" s="38">
        <v>232</v>
      </c>
      <c r="E76" s="38">
        <v>135</v>
      </c>
      <c r="F76" s="40">
        <v>0.57999999999999996</v>
      </c>
      <c r="G76" s="1" t="s">
        <v>167</v>
      </c>
    </row>
    <row r="77" spans="2:7" x14ac:dyDescent="0.3">
      <c r="B77" s="22">
        <v>70</v>
      </c>
      <c r="C77" s="46" t="s">
        <v>114</v>
      </c>
      <c r="D77" s="38">
        <v>62</v>
      </c>
      <c r="E77" s="38">
        <v>3</v>
      </c>
      <c r="F77" s="40">
        <v>0.05</v>
      </c>
      <c r="G77" s="1"/>
    </row>
    <row r="78" spans="2:7" x14ac:dyDescent="0.3">
      <c r="B78" s="22">
        <v>71</v>
      </c>
      <c r="C78" s="45" t="s">
        <v>115</v>
      </c>
      <c r="D78" s="38">
        <v>72</v>
      </c>
      <c r="E78" s="38">
        <v>0</v>
      </c>
      <c r="F78" s="40">
        <v>0</v>
      </c>
      <c r="G78" s="1"/>
    </row>
    <row r="79" spans="2:7" x14ac:dyDescent="0.3">
      <c r="B79" s="22">
        <v>72</v>
      </c>
      <c r="C79" s="45" t="s">
        <v>116</v>
      </c>
      <c r="D79" s="38">
        <v>33</v>
      </c>
      <c r="E79" s="38">
        <v>0</v>
      </c>
      <c r="F79" s="40">
        <v>0</v>
      </c>
      <c r="G79" s="1"/>
    </row>
    <row r="80" spans="2:7" x14ac:dyDescent="0.3">
      <c r="B80" s="22">
        <v>73</v>
      </c>
      <c r="C80" s="45" t="s">
        <v>117</v>
      </c>
      <c r="D80" s="38">
        <v>248</v>
      </c>
      <c r="E80" s="38">
        <v>128</v>
      </c>
      <c r="F80" s="40">
        <v>0.52</v>
      </c>
      <c r="G80" s="1" t="s">
        <v>168</v>
      </c>
    </row>
    <row r="81" spans="2:7" x14ac:dyDescent="0.3">
      <c r="B81" s="22">
        <v>74</v>
      </c>
      <c r="C81" s="45" t="s">
        <v>118</v>
      </c>
      <c r="D81" s="38">
        <v>67</v>
      </c>
      <c r="E81" s="38">
        <v>0</v>
      </c>
      <c r="F81" s="40">
        <v>0</v>
      </c>
      <c r="G81" s="1"/>
    </row>
    <row r="82" spans="2:7" x14ac:dyDescent="0.3">
      <c r="B82" s="22">
        <v>75</v>
      </c>
      <c r="C82" s="47" t="s">
        <v>119</v>
      </c>
      <c r="D82" s="38">
        <v>253</v>
      </c>
      <c r="E82" s="38">
        <v>253</v>
      </c>
      <c r="F82" s="40">
        <v>1</v>
      </c>
      <c r="G82" s="1" t="s">
        <v>169</v>
      </c>
    </row>
    <row r="83" spans="2:7" x14ac:dyDescent="0.3">
      <c r="B83" s="22">
        <v>76</v>
      </c>
      <c r="C83" s="47" t="s">
        <v>120</v>
      </c>
      <c r="D83" s="38">
        <v>203</v>
      </c>
      <c r="E83" s="38">
        <v>203</v>
      </c>
      <c r="F83" s="40">
        <v>1</v>
      </c>
      <c r="G83" s="1" t="s">
        <v>169</v>
      </c>
    </row>
    <row r="84" spans="2:7" x14ac:dyDescent="0.3">
      <c r="B84" s="22">
        <v>77</v>
      </c>
      <c r="C84" s="47" t="s">
        <v>121</v>
      </c>
      <c r="D84" s="38">
        <v>81</v>
      </c>
      <c r="E84" s="38">
        <v>81</v>
      </c>
      <c r="F84" s="40">
        <v>1</v>
      </c>
      <c r="G84" s="1" t="s">
        <v>169</v>
      </c>
    </row>
    <row r="85" spans="2:7" x14ac:dyDescent="0.3">
      <c r="B85" s="22">
        <v>78</v>
      </c>
      <c r="C85" s="47" t="s">
        <v>122</v>
      </c>
      <c r="D85" s="38">
        <v>24</v>
      </c>
      <c r="E85" s="38">
        <v>24</v>
      </c>
      <c r="F85" s="40">
        <v>1</v>
      </c>
      <c r="G85" s="1" t="s">
        <v>169</v>
      </c>
    </row>
    <row r="86" spans="2:7" x14ac:dyDescent="0.3">
      <c r="B86" s="22">
        <v>79</v>
      </c>
      <c r="C86" s="47" t="s">
        <v>123</v>
      </c>
      <c r="D86" s="38">
        <v>36</v>
      </c>
      <c r="E86" s="38">
        <v>36</v>
      </c>
      <c r="F86" s="40">
        <v>1</v>
      </c>
      <c r="G86" s="1" t="s">
        <v>169</v>
      </c>
    </row>
    <row r="87" spans="2:7" x14ac:dyDescent="0.3">
      <c r="B87" s="22">
        <v>80</v>
      </c>
      <c r="C87" s="47" t="s">
        <v>124</v>
      </c>
      <c r="D87" s="38">
        <v>65</v>
      </c>
      <c r="E87" s="38">
        <v>65</v>
      </c>
      <c r="F87" s="40">
        <v>1</v>
      </c>
      <c r="G87" s="1" t="s">
        <v>169</v>
      </c>
    </row>
    <row r="88" spans="2:7" x14ac:dyDescent="0.3">
      <c r="B88" s="22">
        <v>81</v>
      </c>
      <c r="C88" s="47" t="s">
        <v>125</v>
      </c>
      <c r="D88" s="38">
        <v>103</v>
      </c>
      <c r="E88" s="38">
        <v>103</v>
      </c>
      <c r="F88" s="40">
        <v>1</v>
      </c>
      <c r="G88" s="1" t="s">
        <v>169</v>
      </c>
    </row>
    <row r="89" spans="2:7" x14ac:dyDescent="0.3">
      <c r="B89" s="22">
        <v>82</v>
      </c>
      <c r="C89" s="47" t="s">
        <v>126</v>
      </c>
      <c r="D89" s="38">
        <v>28</v>
      </c>
      <c r="E89" s="38">
        <v>28</v>
      </c>
      <c r="F89" s="40">
        <v>1</v>
      </c>
      <c r="G89" s="1" t="s">
        <v>169</v>
      </c>
    </row>
    <row r="90" spans="2:7" x14ac:dyDescent="0.3">
      <c r="B90" s="22">
        <v>83</v>
      </c>
      <c r="C90" s="47" t="s">
        <v>127</v>
      </c>
      <c r="D90" s="38">
        <v>21</v>
      </c>
      <c r="E90" s="38">
        <v>21</v>
      </c>
      <c r="F90" s="40">
        <v>1</v>
      </c>
      <c r="G90" s="1" t="s">
        <v>169</v>
      </c>
    </row>
    <row r="91" spans="2:7" x14ac:dyDescent="0.3">
      <c r="B91" s="22">
        <v>84</v>
      </c>
      <c r="C91" s="47" t="s">
        <v>128</v>
      </c>
      <c r="D91" s="38">
        <v>35</v>
      </c>
      <c r="E91" s="38">
        <v>35</v>
      </c>
      <c r="F91" s="40">
        <v>1</v>
      </c>
      <c r="G91" s="1" t="s">
        <v>169</v>
      </c>
    </row>
    <row r="92" spans="2:7" x14ac:dyDescent="0.3">
      <c r="B92" s="22">
        <v>85</v>
      </c>
      <c r="C92" s="47" t="s">
        <v>129</v>
      </c>
      <c r="D92" s="38">
        <v>6</v>
      </c>
      <c r="E92" s="38">
        <v>6</v>
      </c>
      <c r="F92" s="40">
        <v>1</v>
      </c>
      <c r="G92" s="1" t="s">
        <v>169</v>
      </c>
    </row>
    <row r="93" spans="2:7" x14ac:dyDescent="0.3">
      <c r="B93" s="22">
        <v>86</v>
      </c>
      <c r="C93" s="47" t="s">
        <v>130</v>
      </c>
      <c r="D93" s="38">
        <v>32</v>
      </c>
      <c r="E93" s="38">
        <v>32</v>
      </c>
      <c r="F93" s="40">
        <v>1</v>
      </c>
      <c r="G93" s="1" t="s">
        <v>170</v>
      </c>
    </row>
    <row r="94" spans="2:7" x14ac:dyDescent="0.3">
      <c r="B94" s="22">
        <v>87</v>
      </c>
      <c r="C94" s="47" t="s">
        <v>131</v>
      </c>
      <c r="D94" s="38">
        <v>19</v>
      </c>
      <c r="E94" s="38">
        <v>19</v>
      </c>
      <c r="F94" s="40">
        <v>1</v>
      </c>
      <c r="G94" s="1" t="s">
        <v>169</v>
      </c>
    </row>
    <row r="95" spans="2:7" x14ac:dyDescent="0.3">
      <c r="B95" s="22">
        <v>88</v>
      </c>
      <c r="C95" s="47" t="s">
        <v>132</v>
      </c>
      <c r="D95" s="38">
        <v>47</v>
      </c>
      <c r="E95" s="38">
        <v>47</v>
      </c>
      <c r="F95" s="40">
        <v>1</v>
      </c>
      <c r="G95" s="1" t="s">
        <v>169</v>
      </c>
    </row>
    <row r="96" spans="2:7" x14ac:dyDescent="0.3">
      <c r="B96" s="22">
        <v>89</v>
      </c>
      <c r="C96" s="47" t="s">
        <v>133</v>
      </c>
      <c r="D96" s="38">
        <v>176</v>
      </c>
      <c r="E96" s="38">
        <v>176</v>
      </c>
      <c r="F96" s="40">
        <v>1</v>
      </c>
      <c r="G96" s="1" t="s">
        <v>166</v>
      </c>
    </row>
    <row r="97" spans="2:7" x14ac:dyDescent="0.3">
      <c r="B97" s="22">
        <v>90</v>
      </c>
      <c r="C97" s="47" t="s">
        <v>134</v>
      </c>
      <c r="D97" s="38">
        <v>6</v>
      </c>
      <c r="E97" s="38">
        <v>6</v>
      </c>
      <c r="F97" s="40">
        <v>1</v>
      </c>
      <c r="G97" s="1" t="s">
        <v>169</v>
      </c>
    </row>
    <row r="98" spans="2:7" x14ac:dyDescent="0.3">
      <c r="B98" s="22">
        <v>91</v>
      </c>
      <c r="C98" s="48" t="s">
        <v>135</v>
      </c>
      <c r="D98" s="38">
        <v>26</v>
      </c>
      <c r="E98" s="39">
        <v>26</v>
      </c>
      <c r="F98" s="40">
        <v>1</v>
      </c>
      <c r="G98" s="1"/>
    </row>
    <row r="99" spans="2:7" x14ac:dyDescent="0.3">
      <c r="B99" s="22">
        <v>92</v>
      </c>
      <c r="C99" s="48" t="s">
        <v>136</v>
      </c>
      <c r="D99" s="38">
        <v>8</v>
      </c>
      <c r="E99" s="39">
        <v>8</v>
      </c>
      <c r="F99" s="40">
        <v>1</v>
      </c>
      <c r="G99" s="1"/>
    </row>
    <row r="100" spans="2:7" x14ac:dyDescent="0.3">
      <c r="B100" s="22">
        <v>93</v>
      </c>
      <c r="C100" s="48" t="s">
        <v>137</v>
      </c>
      <c r="D100" s="38">
        <v>8</v>
      </c>
      <c r="E100" s="39">
        <v>2</v>
      </c>
      <c r="F100" s="40">
        <v>0.25</v>
      </c>
      <c r="G100" s="1"/>
    </row>
    <row r="101" spans="2:7" x14ac:dyDescent="0.3">
      <c r="B101" s="22">
        <v>94</v>
      </c>
      <c r="C101" s="48" t="s">
        <v>138</v>
      </c>
      <c r="D101" s="38">
        <v>7</v>
      </c>
      <c r="E101" s="39">
        <v>7</v>
      </c>
      <c r="F101" s="40">
        <v>1</v>
      </c>
      <c r="G101" s="1"/>
    </row>
    <row r="102" spans="2:7" x14ac:dyDescent="0.3">
      <c r="B102" s="22">
        <v>95</v>
      </c>
      <c r="C102" s="48" t="s">
        <v>139</v>
      </c>
      <c r="D102" s="38">
        <v>9</v>
      </c>
      <c r="E102" s="39">
        <v>0</v>
      </c>
      <c r="F102" s="40">
        <v>0</v>
      </c>
      <c r="G102" s="1"/>
    </row>
    <row r="103" spans="2:7" x14ac:dyDescent="0.3">
      <c r="B103" s="22">
        <v>96</v>
      </c>
      <c r="C103" s="48" t="s">
        <v>140</v>
      </c>
      <c r="D103" s="38">
        <v>10</v>
      </c>
      <c r="E103" s="39">
        <v>4</v>
      </c>
      <c r="F103" s="40">
        <v>0.4</v>
      </c>
      <c r="G103" s="1"/>
    </row>
    <row r="104" spans="2:7" x14ac:dyDescent="0.3">
      <c r="B104" s="22">
        <v>97</v>
      </c>
      <c r="C104" s="48" t="s">
        <v>141</v>
      </c>
      <c r="D104" s="38">
        <v>8</v>
      </c>
      <c r="E104" s="39">
        <v>8</v>
      </c>
      <c r="F104" s="40">
        <v>1</v>
      </c>
      <c r="G104" s="1"/>
    </row>
    <row r="105" spans="2:7" x14ac:dyDescent="0.3">
      <c r="B105" s="22">
        <v>98</v>
      </c>
      <c r="C105" s="48" t="s">
        <v>142</v>
      </c>
      <c r="D105" s="38">
        <v>16</v>
      </c>
      <c r="E105" s="39">
        <v>16</v>
      </c>
      <c r="F105" s="40">
        <v>1</v>
      </c>
      <c r="G105" s="1"/>
    </row>
    <row r="106" spans="2:7" x14ac:dyDescent="0.3">
      <c r="B106" s="22">
        <v>99</v>
      </c>
      <c r="C106" s="48" t="s">
        <v>143</v>
      </c>
      <c r="D106" s="38">
        <v>20</v>
      </c>
      <c r="E106" s="39">
        <v>20</v>
      </c>
      <c r="F106" s="40">
        <v>1</v>
      </c>
      <c r="G106" s="1"/>
    </row>
    <row r="107" spans="2:7" x14ac:dyDescent="0.3">
      <c r="B107" s="22">
        <v>100</v>
      </c>
      <c r="C107" s="48" t="s">
        <v>144</v>
      </c>
      <c r="D107" s="38">
        <v>22</v>
      </c>
      <c r="E107" s="39">
        <v>0</v>
      </c>
      <c r="F107" s="40">
        <v>0</v>
      </c>
      <c r="G107" s="1"/>
    </row>
    <row r="108" spans="2:7" x14ac:dyDescent="0.3">
      <c r="B108" s="22">
        <v>101</v>
      </c>
      <c r="C108" s="48" t="s">
        <v>145</v>
      </c>
      <c r="D108" s="38">
        <v>5</v>
      </c>
      <c r="E108" s="39">
        <v>5</v>
      </c>
      <c r="F108" s="40">
        <v>1</v>
      </c>
      <c r="G108" s="1"/>
    </row>
    <row r="109" spans="2:7" x14ac:dyDescent="0.3">
      <c r="B109" s="22">
        <v>102</v>
      </c>
      <c r="C109" s="48" t="s">
        <v>146</v>
      </c>
      <c r="D109" s="38">
        <v>0</v>
      </c>
      <c r="E109" s="39">
        <v>0</v>
      </c>
      <c r="F109" s="40">
        <v>0</v>
      </c>
      <c r="G109" s="1"/>
    </row>
    <row r="110" spans="2:7" x14ac:dyDescent="0.3">
      <c r="B110" s="22">
        <v>103</v>
      </c>
      <c r="C110" s="48" t="s">
        <v>147</v>
      </c>
      <c r="D110" s="38">
        <v>0</v>
      </c>
      <c r="E110" s="39">
        <v>0</v>
      </c>
      <c r="F110" s="40">
        <v>0</v>
      </c>
      <c r="G110" s="1"/>
    </row>
    <row r="111" spans="2:7" x14ac:dyDescent="0.3">
      <c r="B111" s="22">
        <v>104</v>
      </c>
      <c r="C111" s="48" t="s">
        <v>148</v>
      </c>
      <c r="D111" s="38">
        <v>6</v>
      </c>
      <c r="E111" s="39">
        <v>0</v>
      </c>
      <c r="F111" s="40">
        <v>0</v>
      </c>
      <c r="G111" s="1"/>
    </row>
    <row r="112" spans="2:7" x14ac:dyDescent="0.3">
      <c r="B112" s="22">
        <v>105</v>
      </c>
      <c r="C112" s="48" t="s">
        <v>149</v>
      </c>
      <c r="D112" s="38">
        <v>4</v>
      </c>
      <c r="E112" s="39">
        <v>4</v>
      </c>
      <c r="F112" s="40">
        <v>1</v>
      </c>
      <c r="G112" s="1"/>
    </row>
    <row r="113" spans="2:7" x14ac:dyDescent="0.3">
      <c r="B113" s="22">
        <v>106</v>
      </c>
      <c r="C113" s="48" t="s">
        <v>150</v>
      </c>
      <c r="D113" s="38">
        <v>10</v>
      </c>
      <c r="E113" s="39">
        <v>0</v>
      </c>
      <c r="F113" s="40">
        <v>0</v>
      </c>
      <c r="G113" s="1"/>
    </row>
    <row r="114" spans="2:7" x14ac:dyDescent="0.3">
      <c r="B114" s="22">
        <v>107</v>
      </c>
      <c r="C114" s="48" t="s">
        <v>151</v>
      </c>
      <c r="D114" s="38">
        <v>0</v>
      </c>
      <c r="E114" s="39">
        <v>0</v>
      </c>
      <c r="F114" s="40">
        <v>0</v>
      </c>
      <c r="G114" s="1"/>
    </row>
    <row r="115" spans="2:7" x14ac:dyDescent="0.3">
      <c r="B115" s="22">
        <v>108</v>
      </c>
      <c r="C115" s="48" t="s">
        <v>152</v>
      </c>
      <c r="D115" s="38">
        <v>7</v>
      </c>
      <c r="E115" s="39">
        <v>0</v>
      </c>
      <c r="F115" s="40">
        <v>0</v>
      </c>
      <c r="G115" s="1"/>
    </row>
    <row r="116" spans="2:7" x14ac:dyDescent="0.3">
      <c r="B116" s="22">
        <v>109</v>
      </c>
      <c r="C116" s="48" t="s">
        <v>153</v>
      </c>
      <c r="D116" s="38">
        <v>59</v>
      </c>
      <c r="E116" s="39">
        <v>45</v>
      </c>
      <c r="F116" s="40">
        <v>0.76</v>
      </c>
      <c r="G116" s="1"/>
    </row>
    <row r="117" spans="2:7" x14ac:dyDescent="0.3">
      <c r="B117" s="22">
        <v>110</v>
      </c>
      <c r="C117" s="48" t="s">
        <v>154</v>
      </c>
      <c r="D117" s="38">
        <v>16</v>
      </c>
      <c r="E117" s="39">
        <v>0</v>
      </c>
      <c r="F117" s="40">
        <v>0</v>
      </c>
      <c r="G117" s="1"/>
    </row>
    <row r="118" spans="2:7" x14ac:dyDescent="0.3">
      <c r="D118">
        <f>SUM(D5:D117)</f>
        <v>13705</v>
      </c>
      <c r="E118">
        <f>SUM(E5:E117)</f>
        <v>6616</v>
      </c>
      <c r="F118" s="49">
        <f>E118/D118</f>
        <v>0.48274352426121853</v>
      </c>
    </row>
  </sheetData>
  <mergeCells count="7">
    <mergeCell ref="B19:B20"/>
    <mergeCell ref="B3:B4"/>
    <mergeCell ref="C3:C4"/>
    <mergeCell ref="F3:F4"/>
    <mergeCell ref="G3:G4"/>
    <mergeCell ref="B5:B6"/>
    <mergeCell ref="B17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Summary</vt:lpstr>
      <vt:lpstr>Sheet3</vt:lpstr>
      <vt:lpstr>Semester I 2024</vt:lpstr>
      <vt:lpstr>Semester II 2024</vt:lpstr>
      <vt:lpstr>Semester I 2025</vt:lpstr>
      <vt:lpstr>Semester II 2025</vt:lpstr>
      <vt:lpstr>Semester I 2026</vt:lpstr>
      <vt:lpstr>Semester II 2026</vt:lpstr>
      <vt:lpstr>20230922</vt:lpstr>
      <vt:lpstr>20230915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Irfan Saputra</dc:creator>
  <cp:keywords/>
  <dc:description/>
  <cp:lastModifiedBy>Yansen Kumoro</cp:lastModifiedBy>
  <cp:revision/>
  <dcterms:created xsi:type="dcterms:W3CDTF">2023-09-08T14:22:06Z</dcterms:created>
  <dcterms:modified xsi:type="dcterms:W3CDTF">2026-09-08T14:39:13Z</dcterms:modified>
  <cp:category/>
  <cp:contentStatus/>
</cp:coreProperties>
</file>